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Biserka\Documents\2025\DVVRTIĆ_2025\FIN. PLAN 2025_2027\POLUGODIŠNJI IZVJEŠTAJ\"/>
    </mc:Choice>
  </mc:AlternateContent>
  <xr:revisionPtr revIDLastSave="0" documentId="13_ncr:1_{72E78B9B-85F5-4CB3-8B97-F6E4031A8861}" xr6:coauthVersionLast="47" xr6:coauthVersionMax="47" xr10:uidLastSave="{00000000-0000-0000-0000-000000000000}"/>
  <bookViews>
    <workbookView xWindow="-120" yWindow="-120" windowWidth="29040" windowHeight="15840" firstSheet="2" activeTab="5" xr2:uid="{00000000-000D-0000-FFFF-FFFF00000000}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r:id="rId5"/>
    <sheet name="Račun financiranja po izvorima" sheetId="9" r:id="rId6"/>
    <sheet name="Programska klasifikacija " sheetId="14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0" l="1"/>
  <c r="F61" i="3"/>
  <c r="G11" i="3"/>
  <c r="D16" i="8" l="1"/>
  <c r="C16" i="8"/>
  <c r="B16" i="8"/>
  <c r="F34" i="14" l="1"/>
  <c r="F29" i="14"/>
  <c r="F9" i="14"/>
  <c r="E8" i="14"/>
  <c r="E7" i="14" s="1"/>
  <c r="F13" i="14"/>
  <c r="H52" i="3"/>
  <c r="H61" i="3"/>
  <c r="H39" i="3"/>
  <c r="F39" i="3"/>
  <c r="F31" i="3"/>
  <c r="H31" i="3"/>
  <c r="G10" i="3"/>
  <c r="D18" i="8"/>
  <c r="D13" i="8"/>
  <c r="C13" i="8"/>
  <c r="C18" i="8"/>
  <c r="C30" i="8"/>
  <c r="F12" i="5"/>
  <c r="E12" i="5"/>
  <c r="H34" i="3" l="1"/>
  <c r="J10" i="10"/>
  <c r="I10" i="10"/>
  <c r="G9" i="14" l="1"/>
  <c r="F38" i="14"/>
  <c r="F37" i="14" s="1"/>
  <c r="F36" i="14" s="1"/>
  <c r="F42" i="14"/>
  <c r="F33" i="14"/>
  <c r="F32" i="14" s="1"/>
  <c r="F8" i="14" s="1"/>
  <c r="F7" i="14" s="1"/>
  <c r="G29" i="14"/>
  <c r="E28" i="8"/>
  <c r="F28" i="8"/>
  <c r="F26" i="8"/>
  <c r="E26" i="8"/>
  <c r="D30" i="8"/>
  <c r="E12" i="8"/>
  <c r="F12" i="8"/>
  <c r="E14" i="8"/>
  <c r="F14" i="8"/>
  <c r="F41" i="14" l="1"/>
  <c r="F40" i="14" s="1"/>
  <c r="G42" i="14"/>
  <c r="G13" i="14"/>
  <c r="E33" i="14"/>
  <c r="G33" i="14" s="1"/>
  <c r="G34" i="14"/>
  <c r="E41" i="14"/>
  <c r="G41" i="14" s="1"/>
  <c r="E37" i="14"/>
  <c r="G37" i="14" s="1"/>
  <c r="G38" i="14"/>
  <c r="F16" i="3"/>
  <c r="F15" i="3" s="1"/>
  <c r="H16" i="3"/>
  <c r="H15" i="3" s="1"/>
  <c r="I58" i="3"/>
  <c r="I35" i="3"/>
  <c r="I36" i="3"/>
  <c r="I37" i="3"/>
  <c r="I38" i="3"/>
  <c r="I40" i="3"/>
  <c r="I41" i="3"/>
  <c r="I44" i="3"/>
  <c r="I45" i="3"/>
  <c r="I47" i="3"/>
  <c r="I48" i="3"/>
  <c r="I49" i="3"/>
  <c r="I50" i="3"/>
  <c r="I51" i="3"/>
  <c r="I55" i="3"/>
  <c r="I28" i="3"/>
  <c r="I32" i="3"/>
  <c r="F34" i="3"/>
  <c r="H43" i="3"/>
  <c r="F43" i="3"/>
  <c r="F52" i="3"/>
  <c r="H57" i="3"/>
  <c r="H56" i="3" s="1"/>
  <c r="J56" i="3" s="1"/>
  <c r="F57" i="3"/>
  <c r="F56" i="3" s="1"/>
  <c r="H60" i="3"/>
  <c r="J60" i="3" s="1"/>
  <c r="F60" i="3"/>
  <c r="H29" i="3"/>
  <c r="H27" i="3"/>
  <c r="F29" i="3"/>
  <c r="F27" i="3"/>
  <c r="I14" i="3"/>
  <c r="I17" i="3"/>
  <c r="H13" i="3"/>
  <c r="H12" i="3" s="1"/>
  <c r="H11" i="3" s="1"/>
  <c r="F13" i="3"/>
  <c r="F12" i="3" s="1"/>
  <c r="F11" i="3" s="1"/>
  <c r="I28" i="10"/>
  <c r="J14" i="10"/>
  <c r="J13" i="10"/>
  <c r="I13" i="10"/>
  <c r="H10" i="3" l="1"/>
  <c r="F10" i="3"/>
  <c r="F26" i="3"/>
  <c r="I31" i="3"/>
  <c r="I43" i="3"/>
  <c r="I27" i="3"/>
  <c r="I52" i="3"/>
  <c r="I39" i="3"/>
  <c r="E40" i="14"/>
  <c r="G40" i="14" s="1"/>
  <c r="E32" i="14"/>
  <c r="E36" i="14"/>
  <c r="G36" i="14" s="1"/>
  <c r="I12" i="3"/>
  <c r="I13" i="3"/>
  <c r="I56" i="3"/>
  <c r="F33" i="3"/>
  <c r="H33" i="3"/>
  <c r="I34" i="3"/>
  <c r="I57" i="3"/>
  <c r="I16" i="3"/>
  <c r="H26" i="3"/>
  <c r="J12" i="3"/>
  <c r="E6" i="14" l="1"/>
  <c r="G32" i="14"/>
  <c r="F25" i="3"/>
  <c r="I26" i="3"/>
  <c r="G8" i="14"/>
  <c r="J33" i="3"/>
  <c r="I33" i="3"/>
  <c r="J26" i="3"/>
  <c r="H25" i="3"/>
  <c r="I15" i="3"/>
  <c r="J15" i="3"/>
  <c r="I25" i="3" l="1"/>
  <c r="E5" i="14" l="1"/>
  <c r="B30" i="8"/>
  <c r="B18" i="8"/>
  <c r="B13" i="8"/>
  <c r="C11" i="5" l="1"/>
  <c r="C27" i="8"/>
  <c r="C25" i="8"/>
  <c r="C11" i="8"/>
  <c r="D11" i="8"/>
  <c r="D10" i="8" s="1"/>
  <c r="G59" i="3"/>
  <c r="G25" i="3"/>
  <c r="J25" i="3" s="1"/>
  <c r="J11" i="3"/>
  <c r="C10" i="5" l="1"/>
  <c r="C24" i="8"/>
  <c r="C10" i="8"/>
  <c r="F13" i="8"/>
  <c r="E13" i="8"/>
  <c r="F11" i="8"/>
  <c r="G24" i="3"/>
  <c r="F10" i="8" l="1"/>
  <c r="D27" i="8"/>
  <c r="B27" i="8"/>
  <c r="F27" i="8" l="1"/>
  <c r="E27" i="8"/>
  <c r="B25" i="8"/>
  <c r="B24" i="8" s="1"/>
  <c r="B11" i="8"/>
  <c r="B10" i="8" s="1"/>
  <c r="E10" i="8" l="1"/>
  <c r="E11" i="8"/>
  <c r="D25" i="8"/>
  <c r="D24" i="8" s="1"/>
  <c r="F25" i="8" l="1"/>
  <c r="E25" i="8"/>
  <c r="D11" i="5"/>
  <c r="F11" i="5" s="1"/>
  <c r="B11" i="5"/>
  <c r="B10" i="5" s="1"/>
  <c r="H12" i="6"/>
  <c r="H11" i="6" s="1"/>
  <c r="G12" i="6"/>
  <c r="G11" i="6" s="1"/>
  <c r="F12" i="6"/>
  <c r="F11" i="6" s="1"/>
  <c r="E12" i="6"/>
  <c r="E11" i="6" s="1"/>
  <c r="H8" i="6"/>
  <c r="H7" i="6" s="1"/>
  <c r="G8" i="6"/>
  <c r="G7" i="6" s="1"/>
  <c r="F8" i="6"/>
  <c r="F7" i="6" s="1"/>
  <c r="E8" i="6"/>
  <c r="E7" i="6" s="1"/>
  <c r="D8" i="6"/>
  <c r="D7" i="6" s="1"/>
  <c r="D12" i="6"/>
  <c r="D11" i="6" s="1"/>
  <c r="F8" i="9"/>
  <c r="F7" i="9" s="1"/>
  <c r="E8" i="9"/>
  <c r="E7" i="9" s="1"/>
  <c r="D8" i="9"/>
  <c r="D7" i="9" s="1"/>
  <c r="C8" i="9"/>
  <c r="C7" i="9" s="1"/>
  <c r="B8" i="9"/>
  <c r="B7" i="9" s="1"/>
  <c r="F12" i="9"/>
  <c r="E12" i="9"/>
  <c r="E11" i="9" s="1"/>
  <c r="D12" i="9"/>
  <c r="D11" i="9" s="1"/>
  <c r="C12" i="9"/>
  <c r="C11" i="9" s="1"/>
  <c r="F11" i="9"/>
  <c r="B12" i="9"/>
  <c r="B11" i="9" s="1"/>
  <c r="H59" i="3"/>
  <c r="J59" i="3" s="1"/>
  <c r="F59" i="3"/>
  <c r="F24" i="3" s="1"/>
  <c r="I11" i="3"/>
  <c r="H22" i="10"/>
  <c r="G22" i="10"/>
  <c r="F22" i="10"/>
  <c r="H12" i="10"/>
  <c r="G12" i="10"/>
  <c r="F12" i="10"/>
  <c r="H9" i="10"/>
  <c r="G9" i="10"/>
  <c r="F9" i="10"/>
  <c r="E24" i="8" l="1"/>
  <c r="F24" i="8"/>
  <c r="J12" i="10"/>
  <c r="I12" i="10"/>
  <c r="J9" i="10"/>
  <c r="I9" i="10"/>
  <c r="D10" i="5"/>
  <c r="E11" i="5"/>
  <c r="H24" i="3"/>
  <c r="H15" i="10"/>
  <c r="G23" i="10"/>
  <c r="G29" i="10" s="1"/>
  <c r="G30" i="10" s="1"/>
  <c r="F15" i="10"/>
  <c r="F23" i="10" s="1"/>
  <c r="F29" i="10" s="1"/>
  <c r="J24" i="3" l="1"/>
  <c r="I24" i="3"/>
  <c r="J10" i="3"/>
  <c r="I10" i="3"/>
  <c r="I15" i="10"/>
  <c r="F10" i="5"/>
  <c r="E10" i="5"/>
  <c r="H23" i="10"/>
  <c r="H29" i="10" s="1"/>
  <c r="F30" i="10"/>
  <c r="I23" i="10" l="1"/>
  <c r="H30" i="10" l="1"/>
  <c r="I29" i="10"/>
  <c r="F6" i="14" l="1"/>
  <c r="G6" i="14" s="1"/>
  <c r="G7" i="14" l="1"/>
  <c r="F5" i="14" l="1"/>
  <c r="G5" i="14" l="1"/>
</calcChain>
</file>

<file path=xl/sharedStrings.xml><?xml version="1.0" encoding="utf-8"?>
<sst xmlns="http://schemas.openxmlformats.org/spreadsheetml/2006/main" count="229" uniqueCount="131">
  <si>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</si>
  <si>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</si>
  <si>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</si>
  <si>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</si>
  <si>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</si>
  <si>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</si>
  <si>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</si>
  <si>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</si>
  <si>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Rashodi poslovanja</t>
  </si>
  <si>
    <t>Rashodi za zaposlene</t>
  </si>
  <si>
    <t>Rashodi za nabavu nefinancijske imovine</t>
  </si>
  <si>
    <t>RASHODI PREMA FUNKCIJSKOJ KLASIFIKACIJI</t>
  </si>
  <si>
    <t>UKUPNI RASHODI</t>
  </si>
  <si>
    <t>Primici od financijske imovine i zaduživanja</t>
  </si>
  <si>
    <t>Izdaci za financijsku imovinu i otplate zajmova</t>
  </si>
  <si>
    <t>I. OPĆI DIO</t>
  </si>
  <si>
    <t>Materijalni rashodi</t>
  </si>
  <si>
    <t>Primici od zaduživanja</t>
  </si>
  <si>
    <t>Izdaci za otplatu glavnice primljenih kredita i zajmova</t>
  </si>
  <si>
    <t>A) SAŽETAK RAČUNA PRIHODA I RASHODA</t>
  </si>
  <si>
    <t>B) SAŽETAK RAČUNA FINANCIRANJA</t>
  </si>
  <si>
    <t>Pomoći iz inozemstva i od subjekata unutar općeg proračuna</t>
  </si>
  <si>
    <t>Prihodi iz nadležnog proračuna i od HZZO-a temeljem ugovornih obveza</t>
  </si>
  <si>
    <t>Rashodi za nabavu proizvedene dugotrajne imovine</t>
  </si>
  <si>
    <t>Naziv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</si>
  <si>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</si>
  <si>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</si>
  <si>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</si>
  <si>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</si>
  <si>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</si>
  <si>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</si>
  <si>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</si>
  <si>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</si>
  <si>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</si>
  <si>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</si>
  <si>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</si>
  <si>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5 Pomoći</t>
  </si>
  <si>
    <t>1 Opći prihodi i primici</t>
  </si>
  <si>
    <t xml:space="preserve">  11 Opći prihodi i primici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</si>
  <si>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</si>
  <si>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</si>
  <si>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</si>
  <si>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</si>
  <si>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</si>
  <si>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</si>
  <si>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</si>
  <si>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</si>
  <si>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</si>
  <si>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</si>
  <si>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</si>
  <si>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</si>
  <si>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51 Državni proračun</t>
  </si>
  <si>
    <t>Financijski rashodi</t>
  </si>
  <si>
    <t>51 Pomoći MZO</t>
  </si>
  <si>
    <t>53 Pomoći županija</t>
  </si>
  <si>
    <t>II. POSEBNI DIO</t>
  </si>
  <si>
    <t>BROJČANA OZNAKA I NAZIV</t>
  </si>
  <si>
    <t>DJEČJI VRTIĆ VRŠKA VILA</t>
  </si>
  <si>
    <t>PREDŠKOLSKI ODGOJ</t>
  </si>
  <si>
    <t>A101002</t>
  </si>
  <si>
    <t>Opći prihodi i primici</t>
  </si>
  <si>
    <t>K101001</t>
  </si>
  <si>
    <t>Opremanje poslovnog prostora</t>
  </si>
  <si>
    <t>A101018</t>
  </si>
  <si>
    <t>Program za djecu s teškoćama u razvoju</t>
  </si>
  <si>
    <t>Državni proračun</t>
  </si>
  <si>
    <t>Program za djecu u programu predškole</t>
  </si>
  <si>
    <t>09 Obrazovanje</t>
  </si>
  <si>
    <t>091 Predškolsko i osnovno obrazovanje</t>
  </si>
  <si>
    <t>Indeks</t>
  </si>
  <si>
    <t>5 (4/2*100)</t>
  </si>
  <si>
    <t>Indeks (4/2*100)</t>
  </si>
  <si>
    <t>Indeks (4/3*100)</t>
  </si>
  <si>
    <t>Pomoći proračunskim korisnicima iz proračuna koji im nije nadležan</t>
  </si>
  <si>
    <t>Tekuće pomoći proračunskim korisnicima iz proračuna koji im nije nadležan</t>
  </si>
  <si>
    <t>Prihodi iz nadležnog proračuna za financiranje redovne djelatnosti proračunskih korisnika</t>
  </si>
  <si>
    <t>Prihodi iz nadležnog proračuna za financiranje rashoda poslovanja</t>
  </si>
  <si>
    <t>Prihodi iz nadležnog proračuna za financiranje rashoda za nabavu nefinancijske imovine</t>
  </si>
  <si>
    <t>Plaće (Bruto)</t>
  </si>
  <si>
    <t>Plaće za redovan rad</t>
  </si>
  <si>
    <t>Ostali rashodi za zaposlene</t>
  </si>
  <si>
    <t>Doprinosi na plaće</t>
  </si>
  <si>
    <t>Doprinos za obvezno zdravstveno osiguranje</t>
  </si>
  <si>
    <t>Naknade troškova zaposlenima</t>
  </si>
  <si>
    <t>Službena putovanja</t>
  </si>
  <si>
    <t>Naknade za prijevoz, rad na terenu i odvojeni život</t>
  </si>
  <si>
    <t>Stručno usavršavanje zaposlenika</t>
  </si>
  <si>
    <t>Ostale naknade troškova zaposlenima</t>
  </si>
  <si>
    <t>Rashodi za materijal i energiju</t>
  </si>
  <si>
    <t>Uredski materijal i ostali mat.</t>
  </si>
  <si>
    <t>Materijal i sirovine</t>
  </si>
  <si>
    <t>Rashodi za usluge</t>
  </si>
  <si>
    <t>Usluge telefona, pošte i prijevoza</t>
  </si>
  <si>
    <t>Usluge tekućeg i investicijskog održavanja</t>
  </si>
  <si>
    <t>Usluge promidžbe i informiranja</t>
  </si>
  <si>
    <t>Komunalne usluge</t>
  </si>
  <si>
    <t>Zdravstvene i veterinarske usluge</t>
  </si>
  <si>
    <t>Intelektualne i osobne usluge</t>
  </si>
  <si>
    <t>Računalne usluge</t>
  </si>
  <si>
    <t>Ostale usluge</t>
  </si>
  <si>
    <t>Ostali nespomenuti rashodi poslovanja</t>
  </si>
  <si>
    <t>Premije osiguranja</t>
  </si>
  <si>
    <t>Ostali financijski rashodi</t>
  </si>
  <si>
    <t>Bankarske usluge i platni promet</t>
  </si>
  <si>
    <t>Postrojenja i oprema</t>
  </si>
  <si>
    <t>Uredska i računalna oprema i namještaj</t>
  </si>
  <si>
    <t>9 Korišten rezultat</t>
  </si>
  <si>
    <t>92 Vlastiti višak prihoda</t>
  </si>
  <si>
    <r>
      <t xml:space="preserve">Indeks                   </t>
    </r>
    <r>
      <rPr>
        <sz val="10"/>
        <color rgb="FF000000"/>
        <rFont val="Arial"/>
        <family val="2"/>
        <charset val="238"/>
      </rPr>
      <t xml:space="preserve"> (4/2*100)</t>
    </r>
  </si>
  <si>
    <r>
      <t xml:space="preserve">Indeks              </t>
    </r>
    <r>
      <rPr>
        <b/>
        <sz val="10"/>
        <color rgb="FF000000"/>
        <rFont val="Arial"/>
        <family val="2"/>
        <charset val="238"/>
      </rPr>
      <t xml:space="preserve">  </t>
    </r>
    <r>
      <rPr>
        <sz val="10"/>
        <color rgb="FF000000"/>
        <rFont val="Arial"/>
        <family val="2"/>
        <charset val="238"/>
      </rPr>
      <t xml:space="preserve"> (4/3*100)</t>
    </r>
  </si>
  <si>
    <r>
      <t xml:space="preserve">Indeks                </t>
    </r>
    <r>
      <rPr>
        <sz val="10"/>
        <color rgb="FF000000"/>
        <rFont val="Arial"/>
        <family val="2"/>
        <charset val="238"/>
      </rPr>
      <t xml:space="preserve"> (4/2*100)</t>
    </r>
  </si>
  <si>
    <r>
      <t xml:space="preserve">Indeks             </t>
    </r>
    <r>
      <rPr>
        <sz val="10"/>
        <color rgb="FF000000"/>
        <rFont val="Arial"/>
        <family val="2"/>
        <charset val="238"/>
      </rPr>
      <t>(4/3*100)</t>
    </r>
  </si>
  <si>
    <t>Indeks          (4/3*100)</t>
  </si>
  <si>
    <t>Članarine i norme</t>
  </si>
  <si>
    <t>Sitan inventar</t>
  </si>
  <si>
    <t>Redovna djelastnost</t>
  </si>
  <si>
    <t>4=3/2*100</t>
  </si>
  <si>
    <t>INDEKS</t>
  </si>
  <si>
    <t>Članarine</t>
  </si>
  <si>
    <t>6 (4/3*100)</t>
  </si>
  <si>
    <t>Izvršenje             2024.</t>
  </si>
  <si>
    <t>Uredski materijal i ostali materijalni rashodi</t>
  </si>
  <si>
    <t>6 Donacije</t>
  </si>
  <si>
    <t>61 Tekuće donacije</t>
  </si>
  <si>
    <t xml:space="preserve"> Plan                2025.</t>
  </si>
  <si>
    <t>Izvršenje             2025.</t>
  </si>
  <si>
    <t>Plan 2025.</t>
  </si>
  <si>
    <t>PLAN 2025.</t>
  </si>
  <si>
    <t>Izvršenje              1. - 6. 2024.</t>
  </si>
  <si>
    <t>Izvršenje              1. - 6. 2025.</t>
  </si>
  <si>
    <t>POLUGODIŠNJI IZVJEŠTAJ O IZVRŠENJU FINANCIJSKOG PLANA                                                                                                  DJEČJEG VRTIĆA VRŠKA VILA ZA 2025.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</si>
</sst>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sz val="12"/>
      <color indexed="8"/>
      <name val="Calibri"/>
      <family val="2"/>
      <charset val="238"/>
    </font>
    <font>
      <sz val="8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9"/>
      <name val="Arial"/>
      <family val="2"/>
      <charset val="238"/>
    </font>
    <font>
      <sz val="10"/>
      <name val="Arial"/>
      <family val="2"/>
    </font>
    <font>
      <sz val="9"/>
      <color indexed="8"/>
      <name val="Arial"/>
      <family val="2"/>
      <charset val="238"/>
    </font>
    <font>
      <sz val="9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3" fillId="0" borderId="0"/>
  </cellStyleXfs>
  <cellXfs count="251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2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9" fillId="2" borderId="3" xfId="0" applyFont="1" applyFill="1" applyBorder="1" applyAlignment="1">
      <alignment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0" fontId="14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7" fillId="3" borderId="2" xfId="0" applyFont="1" applyFill="1" applyBorder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wrapText="1"/>
    </xf>
    <xf numFmtId="4" fontId="6" fillId="3" borderId="3" xfId="0" applyNumberFormat="1" applyFont="1" applyFill="1" applyBorder="1" applyAlignment="1">
      <alignment horizontal="right"/>
    </xf>
    <xf numFmtId="4" fontId="6" fillId="0" borderId="3" xfId="0" applyNumberFormat="1" applyFont="1" applyBorder="1" applyAlignment="1">
      <alignment horizontal="right"/>
    </xf>
    <xf numFmtId="4" fontId="9" fillId="4" borderId="1" xfId="0" quotePrefix="1" applyNumberFormat="1" applyFont="1" applyFill="1" applyBorder="1" applyAlignment="1">
      <alignment horizontal="right"/>
    </xf>
    <xf numFmtId="4" fontId="9" fillId="4" borderId="3" xfId="0" applyNumberFormat="1" applyFont="1" applyFill="1" applyBorder="1" applyAlignment="1">
      <alignment horizontal="right" wrapText="1"/>
    </xf>
    <xf numFmtId="4" fontId="9" fillId="3" borderId="1" xfId="0" quotePrefix="1" applyNumberFormat="1" applyFont="1" applyFill="1" applyBorder="1" applyAlignment="1">
      <alignment horizontal="right"/>
    </xf>
    <xf numFmtId="4" fontId="3" fillId="2" borderId="4" xfId="0" applyNumberFormat="1" applyFont="1" applyFill="1" applyBorder="1" applyAlignment="1">
      <alignment horizontal="right"/>
    </xf>
    <xf numFmtId="4" fontId="3" fillId="2" borderId="3" xfId="0" applyNumberFormat="1" applyFont="1" applyFill="1" applyBorder="1" applyAlignment="1">
      <alignment horizontal="right"/>
    </xf>
    <xf numFmtId="4" fontId="7" fillId="5" borderId="4" xfId="0" applyNumberFormat="1" applyFont="1" applyFill="1" applyBorder="1" applyAlignment="1">
      <alignment horizontal="right" wrapText="1"/>
    </xf>
    <xf numFmtId="4" fontId="3" fillId="5" borderId="4" xfId="0" applyNumberFormat="1" applyFont="1" applyFill="1" applyBorder="1" applyAlignment="1">
      <alignment horizontal="right"/>
    </xf>
    <xf numFmtId="4" fontId="6" fillId="0" borderId="4" xfId="0" applyNumberFormat="1" applyFont="1" applyBorder="1" applyAlignment="1">
      <alignment horizontal="right" vertical="center" wrapText="1"/>
    </xf>
    <xf numFmtId="4" fontId="7" fillId="5" borderId="4" xfId="0" quotePrefix="1" applyNumberFormat="1" applyFont="1" applyFill="1" applyBorder="1" applyAlignment="1">
      <alignment horizontal="right"/>
    </xf>
    <xf numFmtId="4" fontId="6" fillId="0" borderId="3" xfId="0" applyNumberFormat="1" applyFont="1" applyBorder="1" applyAlignment="1">
      <alignment horizontal="right" vertical="center" wrapText="1"/>
    </xf>
    <xf numFmtId="4" fontId="6" fillId="2" borderId="4" xfId="0" applyNumberFormat="1" applyFont="1" applyFill="1" applyBorder="1" applyAlignment="1">
      <alignment horizontal="right"/>
    </xf>
    <xf numFmtId="4" fontId="6" fillId="2" borderId="3" xfId="0" applyNumberFormat="1" applyFont="1" applyFill="1" applyBorder="1" applyAlignment="1">
      <alignment horizontal="right"/>
    </xf>
    <xf numFmtId="4" fontId="6" fillId="5" borderId="4" xfId="0" applyNumberFormat="1" applyFont="1" applyFill="1" applyBorder="1" applyAlignment="1">
      <alignment horizontal="right"/>
    </xf>
    <xf numFmtId="0" fontId="18" fillId="0" borderId="0" xfId="0" applyFont="1"/>
    <xf numFmtId="0" fontId="20" fillId="0" borderId="0" xfId="0" applyFont="1"/>
    <xf numFmtId="0" fontId="21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4" fontId="6" fillId="2" borderId="4" xfId="0" applyNumberFormat="1" applyFont="1" applyFill="1" applyBorder="1" applyAlignment="1">
      <alignment horizontal="right" vertical="center"/>
    </xf>
    <xf numFmtId="4" fontId="0" fillId="0" borderId="0" xfId="0" applyNumberFormat="1" applyAlignment="1">
      <alignment horizontal="left" vertical="center"/>
    </xf>
    <xf numFmtId="0" fontId="6" fillId="6" borderId="4" xfId="0" applyFont="1" applyFill="1" applyBorder="1" applyAlignment="1">
      <alignment horizontal="left" vertical="center" wrapText="1"/>
    </xf>
    <xf numFmtId="4" fontId="6" fillId="6" borderId="4" xfId="0" applyNumberFormat="1" applyFont="1" applyFill="1" applyBorder="1" applyAlignment="1">
      <alignment horizontal="right" vertical="center"/>
    </xf>
    <xf numFmtId="0" fontId="6" fillId="3" borderId="4" xfId="0" applyFont="1" applyFill="1" applyBorder="1" applyAlignment="1">
      <alignment horizontal="left" vertical="center" wrapText="1"/>
    </xf>
    <xf numFmtId="4" fontId="6" fillId="3" borderId="4" xfId="0" applyNumberFormat="1" applyFont="1" applyFill="1" applyBorder="1" applyAlignment="1">
      <alignment horizontal="right" vertical="center"/>
    </xf>
    <xf numFmtId="0" fontId="8" fillId="2" borderId="3" xfId="0" quotePrefix="1" applyFont="1" applyFill="1" applyBorder="1" applyAlignment="1">
      <alignment horizontal="left" vertical="center" wrapText="1" indent="1"/>
    </xf>
    <xf numFmtId="4" fontId="22" fillId="2" borderId="4" xfId="0" applyNumberFormat="1" applyFont="1" applyFill="1" applyBorder="1" applyAlignment="1">
      <alignment horizontal="right" vertical="center"/>
    </xf>
    <xf numFmtId="0" fontId="9" fillId="7" borderId="3" xfId="0" applyFont="1" applyFill="1" applyBorder="1" applyAlignment="1">
      <alignment horizontal="left" vertical="center" wrapText="1"/>
    </xf>
    <xf numFmtId="4" fontId="6" fillId="7" borderId="3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24" fillId="7" borderId="3" xfId="0" quotePrefix="1" applyFont="1" applyFill="1" applyBorder="1" applyAlignment="1">
      <alignment horizontal="left" vertical="center"/>
    </xf>
    <xf numFmtId="0" fontId="24" fillId="7" borderId="3" xfId="1" applyFont="1" applyFill="1" applyBorder="1" applyAlignment="1">
      <alignment vertical="center" wrapText="1"/>
    </xf>
    <xf numFmtId="0" fontId="7" fillId="7" borderId="2" xfId="1" applyFont="1" applyFill="1" applyBorder="1" applyAlignment="1">
      <alignment horizontal="center" vertical="center"/>
    </xf>
    <xf numFmtId="4" fontId="3" fillId="2" borderId="4" xfId="0" applyNumberFormat="1" applyFont="1" applyFill="1" applyBorder="1" applyAlignment="1">
      <alignment horizontal="right" vertical="center"/>
    </xf>
    <xf numFmtId="0" fontId="8" fillId="2" borderId="3" xfId="0" applyFont="1" applyFill="1" applyBorder="1" applyAlignment="1">
      <alignment horizontal="left" vertical="center" wrapText="1" indent="1"/>
    </xf>
    <xf numFmtId="0" fontId="6" fillId="3" borderId="9" xfId="0" applyFont="1" applyFill="1" applyBorder="1" applyAlignment="1">
      <alignment horizontal="center" vertical="center" wrapText="1"/>
    </xf>
    <xf numFmtId="0" fontId="24" fillId="7" borderId="11" xfId="1" applyFont="1" applyFill="1" applyBorder="1" applyAlignment="1">
      <alignment horizontal="left" vertical="center"/>
    </xf>
    <xf numFmtId="0" fontId="6" fillId="4" borderId="1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left" vertical="center" wrapText="1"/>
    </xf>
    <xf numFmtId="4" fontId="6" fillId="2" borderId="18" xfId="0" applyNumberFormat="1" applyFont="1" applyFill="1" applyBorder="1" applyAlignment="1">
      <alignment horizontal="right"/>
    </xf>
    <xf numFmtId="0" fontId="8" fillId="2" borderId="13" xfId="0" quotePrefix="1" applyFont="1" applyFill="1" applyBorder="1" applyAlignment="1">
      <alignment horizontal="left" vertical="center" wrapText="1"/>
    </xf>
    <xf numFmtId="4" fontId="3" fillId="2" borderId="12" xfId="0" applyNumberFormat="1" applyFont="1" applyFill="1" applyBorder="1" applyAlignment="1">
      <alignment horizontal="right"/>
    </xf>
    <xf numFmtId="0" fontId="9" fillId="2" borderId="13" xfId="0" applyFont="1" applyFill="1" applyBorder="1" applyAlignment="1">
      <alignment vertical="center" wrapText="1"/>
    </xf>
    <xf numFmtId="0" fontId="8" fillId="2" borderId="14" xfId="0" quotePrefix="1" applyFont="1" applyFill="1" applyBorder="1" applyAlignment="1">
      <alignment horizontal="left" vertical="center"/>
    </xf>
    <xf numFmtId="4" fontId="3" fillId="2" borderId="19" xfId="0" applyNumberFormat="1" applyFont="1" applyFill="1" applyBorder="1" applyAlignment="1">
      <alignment horizontal="right"/>
    </xf>
    <xf numFmtId="4" fontId="3" fillId="2" borderId="15" xfId="0" applyNumberFormat="1" applyFont="1" applyFill="1" applyBorder="1" applyAlignment="1">
      <alignment horizontal="right"/>
    </xf>
    <xf numFmtId="4" fontId="3" fillId="2" borderId="16" xfId="0" applyNumberFormat="1" applyFont="1" applyFill="1" applyBorder="1" applyAlignment="1">
      <alignment horizontal="right" wrapText="1"/>
    </xf>
    <xf numFmtId="0" fontId="6" fillId="0" borderId="13" xfId="0" applyFont="1" applyBorder="1" applyAlignment="1">
      <alignment horizontal="center" vertical="center" wrapText="1"/>
    </xf>
    <xf numFmtId="4" fontId="3" fillId="2" borderId="18" xfId="0" applyNumberFormat="1" applyFont="1" applyFill="1" applyBorder="1" applyAlignment="1">
      <alignment horizontal="right"/>
    </xf>
    <xf numFmtId="0" fontId="9" fillId="2" borderId="13" xfId="0" applyFont="1" applyFill="1" applyBorder="1" applyAlignment="1">
      <alignment horizontal="left" vertical="center"/>
    </xf>
    <xf numFmtId="0" fontId="7" fillId="2" borderId="14" xfId="0" applyFont="1" applyFill="1" applyBorder="1" applyAlignment="1">
      <alignment horizontal="left" vertical="center" wrapText="1"/>
    </xf>
    <xf numFmtId="0" fontId="7" fillId="2" borderId="15" xfId="0" applyFont="1" applyFill="1" applyBorder="1" applyAlignment="1">
      <alignment horizontal="left" vertical="center" wrapText="1"/>
    </xf>
    <xf numFmtId="0" fontId="7" fillId="2" borderId="15" xfId="0" applyFont="1" applyFill="1" applyBorder="1" applyAlignment="1">
      <alignment vertical="center" wrapText="1"/>
    </xf>
    <xf numFmtId="4" fontId="3" fillId="2" borderId="20" xfId="0" applyNumberFormat="1" applyFont="1" applyFill="1" applyBorder="1" applyAlignment="1">
      <alignment horizontal="right"/>
    </xf>
    <xf numFmtId="0" fontId="9" fillId="5" borderId="13" xfId="0" applyFont="1" applyFill="1" applyBorder="1" applyAlignment="1">
      <alignment horizontal="left" vertical="center" wrapText="1"/>
    </xf>
    <xf numFmtId="4" fontId="7" fillId="5" borderId="19" xfId="0" applyNumberFormat="1" applyFont="1" applyFill="1" applyBorder="1" applyAlignment="1">
      <alignment horizontal="right" wrapText="1"/>
    </xf>
    <xf numFmtId="4" fontId="3" fillId="5" borderId="19" xfId="0" applyNumberFormat="1" applyFont="1" applyFill="1" applyBorder="1" applyAlignment="1">
      <alignment horizontal="right"/>
    </xf>
    <xf numFmtId="0" fontId="6" fillId="0" borderId="13" xfId="0" applyFont="1" applyBorder="1" applyAlignment="1">
      <alignment horizontal="left" vertical="center" wrapText="1"/>
    </xf>
    <xf numFmtId="4" fontId="6" fillId="0" borderId="12" xfId="0" applyNumberFormat="1" applyFont="1" applyBorder="1" applyAlignment="1">
      <alignment horizontal="right" vertical="center" wrapText="1"/>
    </xf>
    <xf numFmtId="0" fontId="8" fillId="2" borderId="13" xfId="0" quotePrefix="1" applyFont="1" applyFill="1" applyBorder="1" applyAlignment="1">
      <alignment horizontal="left" vertical="center"/>
    </xf>
    <xf numFmtId="4" fontId="3" fillId="2" borderId="16" xfId="0" applyNumberFormat="1" applyFont="1" applyFill="1" applyBorder="1" applyAlignment="1">
      <alignment horizontal="right"/>
    </xf>
    <xf numFmtId="4" fontId="3" fillId="5" borderId="18" xfId="0" applyNumberFormat="1" applyFont="1" applyFill="1" applyBorder="1" applyAlignment="1">
      <alignment horizontal="right"/>
    </xf>
    <xf numFmtId="0" fontId="7" fillId="2" borderId="13" xfId="0" quotePrefix="1" applyFont="1" applyFill="1" applyBorder="1" applyAlignment="1">
      <alignment horizontal="left" vertical="center"/>
    </xf>
    <xf numFmtId="0" fontId="25" fillId="5" borderId="14" xfId="0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left" vertical="center" wrapText="1"/>
    </xf>
    <xf numFmtId="0" fontId="7" fillId="2" borderId="11" xfId="0" quotePrefix="1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/>
    </xf>
    <xf numFmtId="0" fontId="11" fillId="0" borderId="0" xfId="0" applyFont="1" applyAlignment="1">
      <alignment wrapText="1"/>
    </xf>
    <xf numFmtId="0" fontId="26" fillId="2" borderId="3" xfId="0" applyFont="1" applyFill="1" applyBorder="1" applyAlignment="1">
      <alignment horizontal="center" vertical="center" wrapText="1"/>
    </xf>
    <xf numFmtId="0" fontId="26" fillId="0" borderId="22" xfId="0" applyFont="1" applyFill="1" applyBorder="1" applyAlignment="1">
      <alignment horizontal="center" vertical="center" wrapText="1"/>
    </xf>
    <xf numFmtId="0" fontId="26" fillId="0" borderId="23" xfId="0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left" vertical="center" wrapText="1"/>
    </xf>
    <xf numFmtId="0" fontId="27" fillId="0" borderId="3" xfId="1" applyFont="1" applyBorder="1" applyAlignment="1">
      <alignment vertical="center" wrapText="1"/>
    </xf>
    <xf numFmtId="0" fontId="27" fillId="2" borderId="3" xfId="0" quotePrefix="1" applyFont="1" applyFill="1" applyBorder="1" applyAlignment="1">
      <alignment horizontal="left" vertical="center"/>
    </xf>
    <xf numFmtId="0" fontId="7" fillId="2" borderId="3" xfId="0" quotePrefix="1" applyFont="1" applyFill="1" applyBorder="1" applyAlignment="1">
      <alignment horizontal="center" vertical="center"/>
    </xf>
    <xf numFmtId="0" fontId="7" fillId="2" borderId="3" xfId="0" quotePrefix="1" applyFont="1" applyFill="1" applyBorder="1" applyAlignment="1">
      <alignment horizontal="left" vertical="center" wrapText="1"/>
    </xf>
    <xf numFmtId="0" fontId="7" fillId="0" borderId="3" xfId="1" applyFont="1" applyBorder="1" applyAlignment="1">
      <alignment horizontal="center" vertical="center"/>
    </xf>
    <xf numFmtId="0" fontId="7" fillId="0" borderId="3" xfId="1" applyFont="1" applyBorder="1" applyAlignment="1">
      <alignment vertical="center" wrapText="1"/>
    </xf>
    <xf numFmtId="0" fontId="7" fillId="0" borderId="3" xfId="1" applyFont="1" applyBorder="1" applyAlignment="1">
      <alignment horizontal="center" vertical="center" wrapText="1"/>
    </xf>
    <xf numFmtId="0" fontId="28" fillId="0" borderId="3" xfId="0" applyFont="1" applyBorder="1" applyAlignment="1">
      <alignment horizontal="left" vertical="center" wrapText="1"/>
    </xf>
    <xf numFmtId="0" fontId="27" fillId="0" borderId="3" xfId="1" applyFont="1" applyBorder="1" applyAlignment="1">
      <alignment horizontal="center" vertical="center"/>
    </xf>
    <xf numFmtId="0" fontId="8" fillId="2" borderId="24" xfId="0" quotePrefix="1" applyFont="1" applyFill="1" applyBorder="1" applyAlignment="1">
      <alignment horizontal="left" vertical="center"/>
    </xf>
    <xf numFmtId="4" fontId="3" fillId="2" borderId="25" xfId="0" applyNumberFormat="1" applyFont="1" applyFill="1" applyBorder="1" applyAlignment="1">
      <alignment horizontal="right"/>
    </xf>
    <xf numFmtId="4" fontId="3" fillId="2" borderId="26" xfId="0" applyNumberFormat="1" applyFont="1" applyFill="1" applyBorder="1" applyAlignment="1">
      <alignment horizontal="right"/>
    </xf>
    <xf numFmtId="4" fontId="6" fillId="2" borderId="25" xfId="0" applyNumberFormat="1" applyFont="1" applyFill="1" applyBorder="1" applyAlignment="1">
      <alignment horizontal="right"/>
    </xf>
    <xf numFmtId="0" fontId="5" fillId="0" borderId="0" xfId="0" applyFont="1" applyAlignment="1">
      <alignment vertical="center" wrapText="1"/>
    </xf>
    <xf numFmtId="0" fontId="26" fillId="0" borderId="21" xfId="0" applyFont="1" applyFill="1" applyBorder="1" applyAlignment="1">
      <alignment horizontal="center" vertical="center" wrapText="1"/>
    </xf>
    <xf numFmtId="0" fontId="27" fillId="2" borderId="27" xfId="0" applyFont="1" applyFill="1" applyBorder="1" applyAlignment="1">
      <alignment horizontal="left" vertical="center" wrapText="1"/>
    </xf>
    <xf numFmtId="0" fontId="0" fillId="0" borderId="0" xfId="0" applyBorder="1"/>
    <xf numFmtId="4" fontId="7" fillId="0" borderId="0" xfId="1" applyNumberFormat="1" applyFont="1" applyBorder="1" applyAlignment="1">
      <alignment vertical="center" wrapText="1"/>
    </xf>
    <xf numFmtId="4" fontId="6" fillId="0" borderId="4" xfId="0" applyNumberFormat="1" applyFont="1" applyBorder="1" applyAlignment="1">
      <alignment horizontal="right" wrapText="1"/>
    </xf>
    <xf numFmtId="4" fontId="6" fillId="0" borderId="18" xfId="0" applyNumberFormat="1" applyFont="1" applyBorder="1" applyAlignment="1">
      <alignment horizontal="right" wrapText="1"/>
    </xf>
    <xf numFmtId="4" fontId="3" fillId="0" borderId="4" xfId="0" applyNumberFormat="1" applyFont="1" applyBorder="1" applyAlignment="1">
      <alignment horizontal="right" wrapText="1"/>
    </xf>
    <xf numFmtId="4" fontId="3" fillId="0" borderId="18" xfId="0" applyNumberFormat="1" applyFont="1" applyBorder="1" applyAlignment="1">
      <alignment horizontal="right" wrapText="1"/>
    </xf>
    <xf numFmtId="0" fontId="9" fillId="7" borderId="13" xfId="0" applyFont="1" applyFill="1" applyBorder="1" applyAlignment="1">
      <alignment horizontal="left" vertical="center" wrapText="1"/>
    </xf>
    <xf numFmtId="4" fontId="9" fillId="7" borderId="4" xfId="0" applyNumberFormat="1" applyFont="1" applyFill="1" applyBorder="1" applyAlignment="1">
      <alignment horizontal="right" wrapText="1"/>
    </xf>
    <xf numFmtId="4" fontId="6" fillId="7" borderId="4" xfId="0" applyNumberFormat="1" applyFont="1" applyFill="1" applyBorder="1" applyAlignment="1">
      <alignment horizontal="right"/>
    </xf>
    <xf numFmtId="4" fontId="6" fillId="7" borderId="4" xfId="0" applyNumberFormat="1" applyFont="1" applyFill="1" applyBorder="1" applyAlignment="1">
      <alignment horizontal="right" wrapText="1"/>
    </xf>
    <xf numFmtId="4" fontId="6" fillId="7" borderId="18" xfId="0" applyNumberFormat="1" applyFont="1" applyFill="1" applyBorder="1" applyAlignment="1">
      <alignment horizontal="right" wrapText="1"/>
    </xf>
    <xf numFmtId="0" fontId="9" fillId="7" borderId="13" xfId="0" quotePrefix="1" applyFont="1" applyFill="1" applyBorder="1" applyAlignment="1">
      <alignment horizontal="left" vertical="center"/>
    </xf>
    <xf numFmtId="0" fontId="9" fillId="7" borderId="3" xfId="0" quotePrefix="1" applyFont="1" applyFill="1" applyBorder="1" applyAlignment="1">
      <alignment horizontal="left" vertical="center"/>
    </xf>
    <xf numFmtId="4" fontId="9" fillId="7" borderId="3" xfId="0" applyNumberFormat="1" applyFont="1" applyFill="1" applyBorder="1" applyAlignment="1">
      <alignment horizontal="right" wrapText="1"/>
    </xf>
    <xf numFmtId="4" fontId="6" fillId="7" borderId="3" xfId="0" applyNumberFormat="1" applyFont="1" applyFill="1" applyBorder="1" applyAlignment="1">
      <alignment horizontal="right"/>
    </xf>
    <xf numFmtId="4" fontId="9" fillId="7" borderId="4" xfId="0" quotePrefix="1" applyNumberFormat="1" applyFont="1" applyFill="1" applyBorder="1" applyAlignment="1">
      <alignment horizontal="right"/>
    </xf>
    <xf numFmtId="0" fontId="9" fillId="7" borderId="3" xfId="0" applyFont="1" applyFill="1" applyBorder="1" applyAlignment="1">
      <alignment vertical="center" wrapText="1"/>
    </xf>
    <xf numFmtId="0" fontId="9" fillId="7" borderId="11" xfId="0" applyFont="1" applyFill="1" applyBorder="1" applyAlignment="1">
      <alignment horizontal="left" vertical="center" wrapText="1"/>
    </xf>
    <xf numFmtId="0" fontId="9" fillId="7" borderId="11" xfId="0" quotePrefix="1" applyFont="1" applyFill="1" applyBorder="1" applyAlignment="1">
      <alignment horizontal="left" vertical="center"/>
    </xf>
    <xf numFmtId="0" fontId="7" fillId="7" borderId="11" xfId="0" applyFont="1" applyFill="1" applyBorder="1" applyAlignment="1">
      <alignment horizontal="left" vertical="center" wrapText="1"/>
    </xf>
    <xf numFmtId="0" fontId="27" fillId="2" borderId="21" xfId="0" applyFont="1" applyFill="1" applyBorder="1" applyAlignment="1">
      <alignment horizontal="left" vertical="center" wrapText="1"/>
    </xf>
    <xf numFmtId="0" fontId="27" fillId="0" borderId="15" xfId="1" applyFont="1" applyBorder="1" applyAlignment="1">
      <alignment vertical="center" wrapText="1"/>
    </xf>
    <xf numFmtId="4" fontId="3" fillId="2" borderId="0" xfId="0" applyNumberFormat="1" applyFont="1" applyFill="1" applyBorder="1" applyAlignment="1">
      <alignment horizontal="right"/>
    </xf>
    <xf numFmtId="4" fontId="0" fillId="0" borderId="0" xfId="0" applyNumberFormat="1"/>
    <xf numFmtId="4" fontId="6" fillId="2" borderId="28" xfId="0" applyNumberFormat="1" applyFont="1" applyFill="1" applyBorder="1" applyAlignment="1">
      <alignment horizontal="right"/>
    </xf>
    <xf numFmtId="0" fontId="9" fillId="2" borderId="21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left" vertical="center" wrapText="1" indent="1"/>
    </xf>
    <xf numFmtId="0" fontId="26" fillId="0" borderId="27" xfId="0" applyFont="1" applyFill="1" applyBorder="1" applyAlignment="1">
      <alignment horizontal="center" vertical="center" wrapText="1"/>
    </xf>
    <xf numFmtId="0" fontId="26" fillId="0" borderId="30" xfId="0" applyFont="1" applyFill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right" vertical="center" wrapText="1"/>
    </xf>
    <xf numFmtId="4" fontId="3" fillId="0" borderId="12" xfId="0" applyNumberFormat="1" applyFont="1" applyBorder="1" applyAlignment="1">
      <alignment horizontal="right" vertical="center" wrapText="1"/>
    </xf>
    <xf numFmtId="4" fontId="6" fillId="2" borderId="26" xfId="0" applyNumberFormat="1" applyFont="1" applyFill="1" applyBorder="1" applyAlignment="1">
      <alignment horizontal="right"/>
    </xf>
    <xf numFmtId="4" fontId="6" fillId="2" borderId="29" xfId="0" applyNumberFormat="1" applyFont="1" applyFill="1" applyBorder="1" applyAlignment="1">
      <alignment horizontal="right"/>
    </xf>
    <xf numFmtId="4" fontId="3" fillId="2" borderId="3" xfId="0" applyNumberFormat="1" applyFont="1" applyFill="1" applyBorder="1" applyAlignment="1">
      <alignment horizontal="right" vertical="center"/>
    </xf>
    <xf numFmtId="0" fontId="7" fillId="2" borderId="3" xfId="0" quotePrefix="1" applyFont="1" applyFill="1" applyBorder="1" applyAlignment="1">
      <alignment horizontal="left" wrapText="1"/>
    </xf>
    <xf numFmtId="0" fontId="7" fillId="0" borderId="3" xfId="1" applyFont="1" applyBorder="1" applyAlignment="1">
      <alignment horizontal="left" wrapText="1"/>
    </xf>
    <xf numFmtId="0" fontId="28" fillId="0" borderId="3" xfId="0" applyFont="1" applyBorder="1" applyAlignment="1">
      <alignment horizontal="left" wrapText="1"/>
    </xf>
    <xf numFmtId="0" fontId="6" fillId="3" borderId="10" xfId="0" applyFont="1" applyFill="1" applyBorder="1" applyAlignment="1">
      <alignment horizontal="center" vertical="center" wrapText="1"/>
    </xf>
    <xf numFmtId="0" fontId="21" fillId="3" borderId="12" xfId="0" applyFont="1" applyFill="1" applyBorder="1" applyAlignment="1">
      <alignment horizontal="center" vertical="center" wrapText="1"/>
    </xf>
    <xf numFmtId="4" fontId="6" fillId="2" borderId="12" xfId="0" applyNumberFormat="1" applyFont="1" applyFill="1" applyBorder="1" applyAlignment="1">
      <alignment horizontal="right" vertical="center"/>
    </xf>
    <xf numFmtId="4" fontId="6" fillId="6" borderId="12" xfId="0" applyNumberFormat="1" applyFont="1" applyFill="1" applyBorder="1" applyAlignment="1">
      <alignment horizontal="right" vertical="center"/>
    </xf>
    <xf numFmtId="4" fontId="6" fillId="3" borderId="12" xfId="0" applyNumberFormat="1" applyFont="1" applyFill="1" applyBorder="1" applyAlignment="1">
      <alignment horizontal="right" vertical="center"/>
    </xf>
    <xf numFmtId="4" fontId="22" fillId="2" borderId="12" xfId="0" applyNumberFormat="1" applyFont="1" applyFill="1" applyBorder="1" applyAlignment="1">
      <alignment horizontal="right" vertical="center"/>
    </xf>
    <xf numFmtId="4" fontId="6" fillId="7" borderId="12" xfId="0" applyNumberFormat="1" applyFont="1" applyFill="1" applyBorder="1" applyAlignment="1">
      <alignment horizontal="right" vertical="center"/>
    </xf>
    <xf numFmtId="0" fontId="3" fillId="2" borderId="11" xfId="0" applyFont="1" applyFill="1" applyBorder="1" applyAlignment="1">
      <alignment vertical="center" wrapText="1"/>
    </xf>
    <xf numFmtId="4" fontId="3" fillId="2" borderId="12" xfId="0" applyNumberFormat="1" applyFont="1" applyFill="1" applyBorder="1" applyAlignment="1">
      <alignment horizontal="right" vertical="center"/>
    </xf>
    <xf numFmtId="0" fontId="7" fillId="2" borderId="13" xfId="0" quotePrefix="1" applyFont="1" applyFill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3" fillId="2" borderId="13" xfId="0" applyFont="1" applyFill="1" applyBorder="1" applyAlignment="1">
      <alignment vertical="center" wrapText="1"/>
    </xf>
    <xf numFmtId="0" fontId="7" fillId="2" borderId="14" xfId="0" quotePrefix="1" applyFont="1" applyFill="1" applyBorder="1" applyAlignment="1">
      <alignment horizontal="left" vertical="center"/>
    </xf>
    <xf numFmtId="0" fontId="7" fillId="2" borderId="15" xfId="0" quotePrefix="1" applyFont="1" applyFill="1" applyBorder="1" applyAlignment="1">
      <alignment horizontal="left" vertical="center"/>
    </xf>
    <xf numFmtId="4" fontId="3" fillId="0" borderId="19" xfId="0" applyNumberFormat="1" applyFont="1" applyBorder="1" applyAlignment="1">
      <alignment horizontal="right" wrapText="1"/>
    </xf>
    <xf numFmtId="4" fontId="3" fillId="0" borderId="20" xfId="0" applyNumberFormat="1" applyFont="1" applyBorder="1" applyAlignment="1">
      <alignment horizontal="right" wrapText="1"/>
    </xf>
    <xf numFmtId="4" fontId="6" fillId="0" borderId="12" xfId="0" applyNumberFormat="1" applyFont="1" applyFill="1" applyBorder="1" applyAlignment="1">
      <alignment horizontal="right" vertical="center"/>
    </xf>
    <xf numFmtId="0" fontId="6" fillId="0" borderId="11" xfId="0" applyFont="1" applyFill="1" applyBorder="1" applyAlignment="1">
      <alignment horizontal="left" vertical="center" wrapText="1"/>
    </xf>
    <xf numFmtId="4" fontId="31" fillId="0" borderId="0" xfId="0" applyNumberFormat="1" applyFont="1" applyAlignment="1">
      <alignment horizontal="left" vertical="center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vertical="center" wrapText="1"/>
    </xf>
    <xf numFmtId="0" fontId="7" fillId="0" borderId="15" xfId="1" applyFont="1" applyBorder="1" applyAlignment="1">
      <alignment horizontal="center" vertical="center"/>
    </xf>
    <xf numFmtId="0" fontId="7" fillId="0" borderId="15" xfId="1" applyFont="1" applyBorder="1" applyAlignment="1">
      <alignment horizontal="left" wrapText="1"/>
    </xf>
    <xf numFmtId="4" fontId="3" fillId="2" borderId="15" xfId="0" applyNumberFormat="1" applyFont="1" applyFill="1" applyBorder="1" applyAlignment="1">
      <alignment horizontal="right" vertical="center"/>
    </xf>
    <xf numFmtId="4" fontId="3" fillId="2" borderId="16" xfId="0" applyNumberFormat="1" applyFont="1" applyFill="1" applyBorder="1" applyAlignment="1">
      <alignment horizontal="right" vertical="center"/>
    </xf>
    <xf numFmtId="0" fontId="27" fillId="2" borderId="33" xfId="0" applyFont="1" applyFill="1" applyBorder="1" applyAlignment="1">
      <alignment horizontal="left" vertical="center" wrapText="1"/>
    </xf>
    <xf numFmtId="0" fontId="27" fillId="2" borderId="31" xfId="0" applyFont="1" applyFill="1" applyBorder="1" applyAlignment="1">
      <alignment horizontal="left" vertical="center" wrapText="1"/>
    </xf>
    <xf numFmtId="0" fontId="27" fillId="2" borderId="31" xfId="0" quotePrefix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center" vertical="center" wrapText="1"/>
    </xf>
    <xf numFmtId="4" fontId="7" fillId="0" borderId="31" xfId="1" applyNumberFormat="1" applyFont="1" applyBorder="1" applyAlignment="1">
      <alignment vertical="center" wrapText="1"/>
    </xf>
    <xf numFmtId="0" fontId="7" fillId="8" borderId="3" xfId="0" quotePrefix="1" applyFont="1" applyFill="1" applyBorder="1" applyAlignment="1">
      <alignment horizontal="left" vertical="center"/>
    </xf>
    <xf numFmtId="4" fontId="7" fillId="8" borderId="4" xfId="0" quotePrefix="1" applyNumberFormat="1" applyFont="1" applyFill="1" applyBorder="1" applyAlignment="1">
      <alignment horizontal="right"/>
    </xf>
    <xf numFmtId="4" fontId="3" fillId="8" borderId="4" xfId="0" applyNumberFormat="1" applyFont="1" applyFill="1" applyBorder="1" applyAlignment="1">
      <alignment horizontal="right"/>
    </xf>
    <xf numFmtId="4" fontId="3" fillId="8" borderId="4" xfId="0" applyNumberFormat="1" applyFont="1" applyFill="1" applyBorder="1" applyAlignment="1">
      <alignment horizontal="right" wrapText="1"/>
    </xf>
    <xf numFmtId="0" fontId="9" fillId="8" borderId="3" xfId="1" applyFont="1" applyFill="1" applyBorder="1" applyAlignment="1">
      <alignment horizontal="center" vertical="center" wrapText="1"/>
    </xf>
    <xf numFmtId="0" fontId="7" fillId="8" borderId="3" xfId="1" applyFont="1" applyFill="1" applyBorder="1" applyAlignment="1">
      <alignment vertical="center" wrapText="1"/>
    </xf>
    <xf numFmtId="0" fontId="27" fillId="8" borderId="3" xfId="0" quotePrefix="1" applyFont="1" applyFill="1" applyBorder="1" applyAlignment="1">
      <alignment horizontal="left" vertical="center"/>
    </xf>
    <xf numFmtId="0" fontId="24" fillId="8" borderId="3" xfId="1" applyFont="1" applyFill="1" applyBorder="1" applyAlignment="1">
      <alignment horizontal="center" vertical="center" wrapText="1"/>
    </xf>
    <xf numFmtId="0" fontId="27" fillId="8" borderId="27" xfId="0" quotePrefix="1" applyFont="1" applyFill="1" applyBorder="1" applyAlignment="1">
      <alignment horizontal="left" vertical="center"/>
    </xf>
    <xf numFmtId="0" fontId="27" fillId="8" borderId="27" xfId="1" applyFont="1" applyFill="1" applyBorder="1" applyAlignment="1">
      <alignment horizontal="center" vertical="center" wrapText="1"/>
    </xf>
    <xf numFmtId="0" fontId="27" fillId="8" borderId="27" xfId="1" applyFont="1" applyFill="1" applyBorder="1" applyAlignment="1">
      <alignment vertical="center" wrapText="1"/>
    </xf>
    <xf numFmtId="4" fontId="7" fillId="8" borderId="27" xfId="1" applyNumberFormat="1" applyFont="1" applyFill="1" applyBorder="1" applyAlignment="1">
      <alignment vertical="center" wrapText="1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9" fillId="3" borderId="1" xfId="0" quotePrefix="1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10" fillId="0" borderId="0" xfId="0" applyFont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26" fillId="0" borderId="1" xfId="0" quotePrefix="1" applyFont="1" applyBorder="1" applyAlignment="1">
      <alignment horizontal="center" wrapText="1"/>
    </xf>
    <xf numFmtId="0" fontId="26" fillId="0" borderId="2" xfId="0" quotePrefix="1" applyFont="1" applyBorder="1" applyAlignment="1">
      <alignment horizontal="center" wrapText="1"/>
    </xf>
    <xf numFmtId="0" fontId="26" fillId="0" borderId="4" xfId="0" quotePrefix="1" applyFont="1" applyBorder="1" applyAlignment="1">
      <alignment horizontal="center" wrapText="1"/>
    </xf>
    <xf numFmtId="0" fontId="11" fillId="0" borderId="0" xfId="0" applyFont="1" applyAlignment="1">
      <alignment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4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22" fillId="2" borderId="13" xfId="0" applyFont="1" applyFill="1" applyBorder="1" applyAlignment="1">
      <alignment horizontal="left" vertical="center" wrapText="1"/>
    </xf>
    <xf numFmtId="0" fontId="22" fillId="2" borderId="3" xfId="0" applyFont="1" applyFill="1" applyBorder="1" applyAlignment="1">
      <alignment horizontal="left" vertical="center" wrapText="1"/>
    </xf>
    <xf numFmtId="0" fontId="6" fillId="7" borderId="13" xfId="0" applyFont="1" applyFill="1" applyBorder="1" applyAlignment="1">
      <alignment horizontal="left" vertical="center" wrapText="1"/>
    </xf>
    <xf numFmtId="0" fontId="6" fillId="7" borderId="3" xfId="0" applyFont="1" applyFill="1" applyBorder="1" applyAlignment="1">
      <alignment horizontal="left" vertical="center" wrapText="1"/>
    </xf>
    <xf numFmtId="0" fontId="24" fillId="7" borderId="11" xfId="0" quotePrefix="1" applyFont="1" applyFill="1" applyBorder="1" applyAlignment="1">
      <alignment horizontal="left" vertical="center"/>
    </xf>
    <xf numFmtId="0" fontId="24" fillId="7" borderId="4" xfId="0" quotePrefix="1" applyFont="1" applyFill="1" applyBorder="1" applyAlignment="1">
      <alignment horizontal="left" vertical="center"/>
    </xf>
    <xf numFmtId="0" fontId="19" fillId="0" borderId="0" xfId="0" applyFont="1" applyAlignment="1">
      <alignment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21" fillId="3" borderId="11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6" borderId="11" xfId="0" applyFont="1" applyFill="1" applyBorder="1" applyAlignment="1">
      <alignment horizontal="left" vertical="center" wrapText="1"/>
    </xf>
    <xf numFmtId="0" fontId="6" fillId="6" borderId="2" xfId="0" applyFont="1" applyFill="1" applyBorder="1" applyAlignment="1">
      <alignment horizontal="left" vertical="center" wrapText="1"/>
    </xf>
  </cellXfs>
  <cellStyles count="2">
    <cellStyle name="Normalno" xfId="0" builtinId="0"/>
    <cellStyle name="Normalno 2" xfId="1" xr:uid="{0B81A13F-0A12-4808-A977-839D4C303DAC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3"/>
  <sheetViews>
    <sheetView workbookViewId="0">
      <selection activeCell="M6" sqref="M6"/>
    </sheetView>
  </sheetViews>
  <sheetFormatPr defaultRowHeight="15" x14ac:dyDescent="0.25"/>
  <cols>
    <col min="5" max="5" width="18.140625" customWidth="1"/>
    <col min="6" max="7" width="14.7109375" customWidth="1"/>
    <col min="8" max="8" width="13.28515625" customWidth="1"/>
    <col min="9" max="9" width="12.140625" customWidth="1"/>
    <col min="10" max="10" width="9.7109375" customWidth="1"/>
  </cols>
  <sheetData>
    <row r="1" spans="1:10" ht="42" customHeight="1" x14ac:dyDescent="0.25">
      <c r="A1" s="208" t="s">
        <v>130</v>
      </c>
      <c r="B1" s="208"/>
      <c r="C1" s="208"/>
      <c r="D1" s="208"/>
      <c r="E1" s="208"/>
      <c r="F1" s="208"/>
      <c r="G1" s="208"/>
      <c r="H1" s="208"/>
      <c r="I1" s="208"/>
      <c r="J1" s="208"/>
    </row>
    <row r="2" spans="1:10" ht="18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x14ac:dyDescent="0.25">
      <c r="A3" s="208" t="s">
        <v>15</v>
      </c>
      <c r="B3" s="208"/>
      <c r="C3" s="208"/>
      <c r="D3" s="208"/>
      <c r="E3" s="208"/>
      <c r="F3" s="208"/>
      <c r="G3" s="208"/>
      <c r="H3" s="218"/>
      <c r="I3" s="218"/>
      <c r="J3" s="218"/>
    </row>
    <row r="4" spans="1:10" ht="18" x14ac:dyDescent="0.25">
      <c r="A4" s="4"/>
      <c r="B4" s="4"/>
      <c r="C4" s="4"/>
      <c r="D4" s="4"/>
      <c r="E4" s="4"/>
      <c r="F4" s="4"/>
      <c r="G4" s="4"/>
      <c r="H4" s="5"/>
      <c r="I4" s="5"/>
      <c r="J4" s="5"/>
    </row>
    <row r="5" spans="1:10" ht="15.75" x14ac:dyDescent="0.25">
      <c r="A5" s="208" t="s">
        <v>19</v>
      </c>
      <c r="B5" s="209"/>
      <c r="C5" s="209"/>
      <c r="D5" s="209"/>
      <c r="E5" s="209"/>
      <c r="F5" s="209"/>
      <c r="G5" s="209"/>
      <c r="H5" s="209"/>
      <c r="I5" s="209"/>
      <c r="J5" s="209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7"/>
      <c r="J6" s="20"/>
    </row>
    <row r="7" spans="1:10" ht="35.25" customHeight="1" x14ac:dyDescent="0.25">
      <c r="A7" s="16"/>
      <c r="B7" s="17"/>
      <c r="C7" s="17"/>
      <c r="D7" s="18"/>
      <c r="E7" s="19"/>
      <c r="F7" s="3" t="s">
        <v>120</v>
      </c>
      <c r="G7" s="3" t="s">
        <v>124</v>
      </c>
      <c r="H7" s="3" t="s">
        <v>125</v>
      </c>
      <c r="I7" s="3" t="s">
        <v>69</v>
      </c>
      <c r="J7" s="3" t="s">
        <v>69</v>
      </c>
    </row>
    <row r="8" spans="1:10" x14ac:dyDescent="0.25">
      <c r="A8" s="223">
        <v>1</v>
      </c>
      <c r="B8" s="224"/>
      <c r="C8" s="224"/>
      <c r="D8" s="224"/>
      <c r="E8" s="225"/>
      <c r="F8" s="104">
        <v>2</v>
      </c>
      <c r="G8" s="104">
        <v>3</v>
      </c>
      <c r="H8" s="104">
        <v>4</v>
      </c>
      <c r="I8" s="104" t="s">
        <v>70</v>
      </c>
      <c r="J8" s="104" t="s">
        <v>119</v>
      </c>
    </row>
    <row r="9" spans="1:10" ht="20.100000000000001" customHeight="1" x14ac:dyDescent="0.25">
      <c r="A9" s="213" t="s">
        <v>0</v>
      </c>
      <c r="B9" s="207"/>
      <c r="C9" s="207"/>
      <c r="D9" s="207"/>
      <c r="E9" s="219"/>
      <c r="F9" s="31">
        <f>F10+F11</f>
        <v>84142.75</v>
      </c>
      <c r="G9" s="31">
        <f t="shared" ref="G9:H9" si="0">G10+G11</f>
        <v>254000</v>
      </c>
      <c r="H9" s="31">
        <f t="shared" si="0"/>
        <v>108669.29</v>
      </c>
      <c r="I9" s="31">
        <f>SUM(H9*100/F9)</f>
        <v>129.14872642027981</v>
      </c>
      <c r="J9" s="31">
        <f>SUM(H9*100/G9)</f>
        <v>42.783185039370082</v>
      </c>
    </row>
    <row r="10" spans="1:10" ht="20.100000000000001" customHeight="1" x14ac:dyDescent="0.25">
      <c r="A10" s="220" t="s">
        <v>25</v>
      </c>
      <c r="B10" s="221"/>
      <c r="C10" s="221"/>
      <c r="D10" s="221"/>
      <c r="E10" s="217"/>
      <c r="F10" s="32">
        <v>84142.75</v>
      </c>
      <c r="G10" s="32">
        <v>254000</v>
      </c>
      <c r="H10" s="32">
        <v>108669.29</v>
      </c>
      <c r="I10" s="32">
        <f>SUM(H10*100/F10)</f>
        <v>129.14872642027981</v>
      </c>
      <c r="J10" s="32">
        <f>SUM(H10*100/G10)</f>
        <v>42.783185039370082</v>
      </c>
    </row>
    <row r="11" spans="1:10" ht="20.100000000000001" customHeight="1" x14ac:dyDescent="0.25">
      <c r="A11" s="216" t="s">
        <v>26</v>
      </c>
      <c r="B11" s="217"/>
      <c r="C11" s="217"/>
      <c r="D11" s="217"/>
      <c r="E11" s="217"/>
      <c r="F11" s="32">
        <v>0</v>
      </c>
      <c r="G11" s="32">
        <v>0</v>
      </c>
      <c r="H11" s="32">
        <v>0</v>
      </c>
      <c r="I11" s="32">
        <v>0</v>
      </c>
      <c r="J11" s="32">
        <v>0</v>
      </c>
    </row>
    <row r="12" spans="1:10" ht="20.100000000000001" customHeight="1" x14ac:dyDescent="0.25">
      <c r="A12" s="21" t="s">
        <v>1</v>
      </c>
      <c r="B12" s="28"/>
      <c r="C12" s="28"/>
      <c r="D12" s="28"/>
      <c r="E12" s="28"/>
      <c r="F12" s="31">
        <f>F13+F14</f>
        <v>85324.53</v>
      </c>
      <c r="G12" s="31">
        <f t="shared" ref="G12:H12" si="1">G13+G14</f>
        <v>254000</v>
      </c>
      <c r="H12" s="31">
        <f t="shared" si="1"/>
        <v>108623.44</v>
      </c>
      <c r="I12" s="31">
        <f>SUM(H12*100/F12)</f>
        <v>127.30622717757718</v>
      </c>
      <c r="J12" s="31">
        <f>SUM(H12*100/G12)</f>
        <v>42.765133858267717</v>
      </c>
    </row>
    <row r="13" spans="1:10" ht="20.100000000000001" customHeight="1" x14ac:dyDescent="0.25">
      <c r="A13" s="222" t="s">
        <v>27</v>
      </c>
      <c r="B13" s="221"/>
      <c r="C13" s="221"/>
      <c r="D13" s="221"/>
      <c r="E13" s="221"/>
      <c r="F13" s="32">
        <v>84698.89</v>
      </c>
      <c r="G13" s="32">
        <v>252000</v>
      </c>
      <c r="H13" s="32">
        <v>108623.44</v>
      </c>
      <c r="I13" s="32">
        <f t="shared" ref="I13" si="2">SUM(H13*100/F13)</f>
        <v>128.24659213361591</v>
      </c>
      <c r="J13" s="32">
        <f t="shared" ref="J13:J14" si="3">SUM(H13*100/G13)</f>
        <v>43.104539682539681</v>
      </c>
    </row>
    <row r="14" spans="1:10" ht="20.100000000000001" customHeight="1" x14ac:dyDescent="0.25">
      <c r="A14" s="216" t="s">
        <v>28</v>
      </c>
      <c r="B14" s="217"/>
      <c r="C14" s="217"/>
      <c r="D14" s="217"/>
      <c r="E14" s="217"/>
      <c r="F14" s="32">
        <v>625.64</v>
      </c>
      <c r="G14" s="32">
        <v>2000</v>
      </c>
      <c r="H14" s="32">
        <v>0</v>
      </c>
      <c r="I14" s="32">
        <v>0</v>
      </c>
      <c r="J14" s="32">
        <f t="shared" si="3"/>
        <v>0</v>
      </c>
    </row>
    <row r="15" spans="1:10" ht="20.100000000000001" customHeight="1" x14ac:dyDescent="0.25">
      <c r="A15" s="206" t="s">
        <v>45</v>
      </c>
      <c r="B15" s="207"/>
      <c r="C15" s="207"/>
      <c r="D15" s="207"/>
      <c r="E15" s="207"/>
      <c r="F15" s="31">
        <f>F9-F12</f>
        <v>-1181.7799999999988</v>
      </c>
      <c r="G15" s="31">
        <f t="shared" ref="G15:H15" si="4">G9-G12</f>
        <v>0</v>
      </c>
      <c r="H15" s="31">
        <f t="shared" si="4"/>
        <v>45.849999999991269</v>
      </c>
      <c r="I15" s="31">
        <f>SUM(H15*100/F15)</f>
        <v>-3.8797407300843907</v>
      </c>
      <c r="J15" s="31">
        <v>0</v>
      </c>
    </row>
    <row r="16" spans="1:10" ht="18" x14ac:dyDescent="0.25">
      <c r="A16" s="4"/>
      <c r="B16" s="13"/>
      <c r="C16" s="13"/>
      <c r="D16" s="13"/>
      <c r="E16" s="13"/>
      <c r="F16" s="13"/>
      <c r="G16" s="14"/>
      <c r="H16" s="14"/>
      <c r="I16" s="14"/>
      <c r="J16" s="14"/>
    </row>
    <row r="17" spans="1:13" ht="15.75" x14ac:dyDescent="0.25">
      <c r="A17" s="208" t="s">
        <v>20</v>
      </c>
      <c r="B17" s="209"/>
      <c r="C17" s="209"/>
      <c r="D17" s="209"/>
      <c r="E17" s="209"/>
      <c r="F17" s="209"/>
      <c r="G17" s="209"/>
      <c r="H17" s="209"/>
      <c r="I17" s="209"/>
      <c r="J17" s="209"/>
    </row>
    <row r="18" spans="1:13" ht="18" x14ac:dyDescent="0.25">
      <c r="A18" s="4"/>
      <c r="B18" s="13"/>
      <c r="C18" s="13"/>
      <c r="D18" s="13"/>
      <c r="E18" s="13"/>
      <c r="F18" s="13"/>
      <c r="G18" s="14"/>
      <c r="H18" s="14"/>
      <c r="I18" s="14"/>
      <c r="J18" s="14"/>
    </row>
    <row r="19" spans="1:13" ht="31.5" customHeight="1" x14ac:dyDescent="0.25">
      <c r="A19" s="16"/>
      <c r="B19" s="17"/>
      <c r="C19" s="17"/>
      <c r="D19" s="18"/>
      <c r="E19" s="19"/>
      <c r="F19" s="3" t="s">
        <v>120</v>
      </c>
      <c r="G19" s="3" t="s">
        <v>124</v>
      </c>
      <c r="H19" s="3" t="s">
        <v>125</v>
      </c>
      <c r="I19" s="3" t="s">
        <v>69</v>
      </c>
      <c r="J19" s="3" t="s">
        <v>69</v>
      </c>
    </row>
    <row r="20" spans="1:13" ht="20.100000000000001" customHeight="1" x14ac:dyDescent="0.25">
      <c r="A20" s="216" t="s">
        <v>29</v>
      </c>
      <c r="B20" s="217"/>
      <c r="C20" s="217"/>
      <c r="D20" s="217"/>
      <c r="E20" s="217"/>
      <c r="F20" s="32">
        <v>0</v>
      </c>
      <c r="G20" s="32">
        <v>0</v>
      </c>
      <c r="H20" s="32">
        <v>0</v>
      </c>
      <c r="I20" s="32">
        <v>0</v>
      </c>
      <c r="J20" s="32">
        <v>0</v>
      </c>
    </row>
    <row r="21" spans="1:13" ht="20.100000000000001" customHeight="1" x14ac:dyDescent="0.25">
      <c r="A21" s="216" t="s">
        <v>30</v>
      </c>
      <c r="B21" s="217"/>
      <c r="C21" s="217"/>
      <c r="D21" s="217"/>
      <c r="E21" s="217"/>
      <c r="F21" s="32">
        <v>0</v>
      </c>
      <c r="G21" s="32">
        <v>0</v>
      </c>
      <c r="H21" s="32">
        <v>0</v>
      </c>
      <c r="I21" s="32">
        <v>0</v>
      </c>
      <c r="J21" s="32">
        <v>0</v>
      </c>
    </row>
    <row r="22" spans="1:13" ht="20.100000000000001" customHeight="1" x14ac:dyDescent="0.25">
      <c r="A22" s="206" t="s">
        <v>2</v>
      </c>
      <c r="B22" s="207"/>
      <c r="C22" s="207"/>
      <c r="D22" s="207"/>
      <c r="E22" s="207"/>
      <c r="F22" s="31">
        <f>F20-F21</f>
        <v>0</v>
      </c>
      <c r="G22" s="31">
        <f t="shared" ref="G22:H22" si="5">G20-G21</f>
        <v>0</v>
      </c>
      <c r="H22" s="31">
        <f t="shared" si="5"/>
        <v>0</v>
      </c>
      <c r="I22" s="31">
        <v>0</v>
      </c>
      <c r="J22" s="31">
        <v>0</v>
      </c>
    </row>
    <row r="23" spans="1:13" ht="20.100000000000001" customHeight="1" x14ac:dyDescent="0.25">
      <c r="A23" s="206" t="s">
        <v>46</v>
      </c>
      <c r="B23" s="207"/>
      <c r="C23" s="207"/>
      <c r="D23" s="207"/>
      <c r="E23" s="207"/>
      <c r="F23" s="31">
        <f>F15+F22</f>
        <v>-1181.7799999999988</v>
      </c>
      <c r="G23" s="31">
        <f t="shared" ref="G23" si="6">G15+G22</f>
        <v>0</v>
      </c>
      <c r="H23" s="31">
        <f>H15+H22</f>
        <v>45.849999999991269</v>
      </c>
      <c r="I23" s="31">
        <f t="shared" ref="I23" si="7">SUM(H23*100/F23)</f>
        <v>-3.8797407300843907</v>
      </c>
      <c r="J23" s="31">
        <v>0</v>
      </c>
      <c r="M23" s="147"/>
    </row>
    <row r="24" spans="1:13" ht="18" x14ac:dyDescent="0.25">
      <c r="A24" s="12"/>
      <c r="B24" s="13"/>
      <c r="C24" s="13"/>
      <c r="D24" s="13"/>
      <c r="E24" s="13"/>
      <c r="F24" s="13"/>
      <c r="G24" s="14"/>
      <c r="H24" s="14"/>
      <c r="I24" s="14"/>
      <c r="J24" s="14"/>
    </row>
    <row r="25" spans="1:13" ht="15.75" x14ac:dyDescent="0.25">
      <c r="A25" s="208" t="s">
        <v>47</v>
      </c>
      <c r="B25" s="209"/>
      <c r="C25" s="209"/>
      <c r="D25" s="209"/>
      <c r="E25" s="209"/>
      <c r="F25" s="209"/>
      <c r="G25" s="209"/>
      <c r="H25" s="209"/>
      <c r="I25" s="209"/>
      <c r="J25" s="209"/>
    </row>
    <row r="26" spans="1:13" ht="15.75" x14ac:dyDescent="0.25">
      <c r="A26" s="26"/>
      <c r="B26" s="27"/>
      <c r="C26" s="27"/>
      <c r="D26" s="27"/>
      <c r="E26" s="27"/>
      <c r="F26" s="27"/>
      <c r="G26" s="27"/>
      <c r="H26" s="27"/>
      <c r="I26" s="103"/>
      <c r="J26" s="27"/>
    </row>
    <row r="27" spans="1:13" ht="26.25" customHeight="1" x14ac:dyDescent="0.25">
      <c r="A27" s="16"/>
      <c r="B27" s="17"/>
      <c r="C27" s="17"/>
      <c r="D27" s="18"/>
      <c r="E27" s="19"/>
      <c r="F27" s="3" t="s">
        <v>120</v>
      </c>
      <c r="G27" s="3" t="s">
        <v>124</v>
      </c>
      <c r="H27" s="3" t="s">
        <v>125</v>
      </c>
      <c r="I27" s="3" t="s">
        <v>69</v>
      </c>
      <c r="J27" s="3" t="s">
        <v>69</v>
      </c>
    </row>
    <row r="28" spans="1:13" ht="24.75" customHeight="1" x14ac:dyDescent="0.25">
      <c r="A28" s="210" t="s">
        <v>48</v>
      </c>
      <c r="B28" s="211"/>
      <c r="C28" s="211"/>
      <c r="D28" s="211"/>
      <c r="E28" s="212"/>
      <c r="F28" s="33">
        <v>992.51</v>
      </c>
      <c r="G28" s="33">
        <v>0</v>
      </c>
      <c r="H28" s="33">
        <v>-1248.82</v>
      </c>
      <c r="I28" s="33">
        <f>SUM(H28*100/F28)</f>
        <v>-125.82442494282174</v>
      </c>
      <c r="J28" s="34">
        <v>0</v>
      </c>
    </row>
    <row r="29" spans="1:13" ht="22.5" customHeight="1" x14ac:dyDescent="0.25">
      <c r="A29" s="206" t="s">
        <v>49</v>
      </c>
      <c r="B29" s="207"/>
      <c r="C29" s="207"/>
      <c r="D29" s="207"/>
      <c r="E29" s="207"/>
      <c r="F29" s="35">
        <f>F23+F28</f>
        <v>-189.26999999999884</v>
      </c>
      <c r="G29" s="35">
        <f t="shared" ref="G29" si="8">G23+G28</f>
        <v>0</v>
      </c>
      <c r="H29" s="35">
        <f>H23+H28</f>
        <v>-1202.9700000000087</v>
      </c>
      <c r="I29" s="31">
        <f t="shared" ref="I29" si="9">SUM(H29*100/F29)</f>
        <v>635.58408622603486</v>
      </c>
      <c r="J29" s="31">
        <v>0</v>
      </c>
    </row>
    <row r="30" spans="1:13" ht="45" customHeight="1" x14ac:dyDescent="0.25">
      <c r="A30" s="213" t="s">
        <v>50</v>
      </c>
      <c r="B30" s="214"/>
      <c r="C30" s="214"/>
      <c r="D30" s="214"/>
      <c r="E30" s="215"/>
      <c r="F30" s="35">
        <f>F15+F22+F28-F29</f>
        <v>0</v>
      </c>
      <c r="G30" s="35">
        <f t="shared" ref="G30:H30" si="10">G15+G22+G28-G29</f>
        <v>0</v>
      </c>
      <c r="H30" s="35">
        <f t="shared" si="10"/>
        <v>0</v>
      </c>
      <c r="I30" s="31">
        <v>0</v>
      </c>
      <c r="J30" s="31">
        <v>0</v>
      </c>
    </row>
    <row r="31" spans="1:13" ht="15.75" x14ac:dyDescent="0.25">
      <c r="A31" s="29"/>
      <c r="B31" s="30"/>
      <c r="C31" s="30"/>
      <c r="D31" s="30"/>
      <c r="E31" s="30"/>
      <c r="F31" s="30"/>
      <c r="G31" s="30"/>
      <c r="H31" s="30"/>
      <c r="I31" s="30"/>
      <c r="J31" s="30"/>
    </row>
    <row r="32" spans="1:13" x14ac:dyDescent="0.25">
      <c r="A32" s="204"/>
      <c r="B32" s="205"/>
      <c r="C32" s="205"/>
      <c r="D32" s="205"/>
      <c r="E32" s="205"/>
      <c r="F32" s="205"/>
      <c r="G32" s="205"/>
      <c r="H32" s="205"/>
      <c r="I32" s="205"/>
      <c r="J32" s="205"/>
    </row>
    <row r="33" ht="9" customHeight="1" x14ac:dyDescent="0.25"/>
  </sheetData>
  <mergeCells count="20">
    <mergeCell ref="A21:E21"/>
    <mergeCell ref="A1:J1"/>
    <mergeCell ref="A3:J3"/>
    <mergeCell ref="A5:J5"/>
    <mergeCell ref="A9:E9"/>
    <mergeCell ref="A10:E10"/>
    <mergeCell ref="A11:E11"/>
    <mergeCell ref="A13:E13"/>
    <mergeCell ref="A14:E14"/>
    <mergeCell ref="A15:E15"/>
    <mergeCell ref="A17:J17"/>
    <mergeCell ref="A20:E20"/>
    <mergeCell ref="A8:E8"/>
    <mergeCell ref="A32:J32"/>
    <mergeCell ref="A22:E22"/>
    <mergeCell ref="A23:E23"/>
    <mergeCell ref="A25:J25"/>
    <mergeCell ref="A28:E28"/>
    <mergeCell ref="A29:E29"/>
    <mergeCell ref="A30:E30"/>
  </mergeCells>
  <pageMargins left="0.70866141732283472" right="0.70866141732283472" top="0.74803149606299213" bottom="0.74803149606299213" header="0.31496062992125984" footer="0.31496062992125984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5"/>
  <sheetViews>
    <sheetView workbookViewId="0">
      <selection activeCell="J8" sqref="J8"/>
    </sheetView>
  </sheetViews>
  <sheetFormatPr defaultRowHeight="15" x14ac:dyDescent="0.25"/>
  <cols>
    <col min="1" max="1" width="5.42578125" customWidth="1"/>
    <col min="2" max="2" width="6" customWidth="1"/>
    <col min="3" max="3" width="4.28515625" customWidth="1"/>
    <col min="4" max="4" width="6.42578125" customWidth="1"/>
    <col min="5" max="5" width="28.42578125" customWidth="1"/>
    <col min="6" max="6" width="18.28515625" customWidth="1"/>
    <col min="7" max="7" width="13" customWidth="1"/>
    <col min="8" max="8" width="13.28515625" customWidth="1"/>
    <col min="9" max="9" width="11" customWidth="1"/>
    <col min="10" max="10" width="7.85546875" customWidth="1"/>
    <col min="11" max="11" width="10.140625" bestFit="1" customWidth="1"/>
  </cols>
  <sheetData>
    <row r="1" spans="1:10" ht="18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</row>
    <row r="2" spans="1:10" ht="15.75" customHeight="1" x14ac:dyDescent="0.25">
      <c r="A2" s="208" t="s">
        <v>15</v>
      </c>
      <c r="B2" s="208"/>
      <c r="C2" s="208"/>
      <c r="D2" s="208"/>
      <c r="E2" s="208"/>
      <c r="F2" s="208"/>
      <c r="G2" s="208"/>
      <c r="H2" s="208"/>
      <c r="I2" s="208"/>
      <c r="J2" s="208"/>
    </row>
    <row r="3" spans="1:10" ht="18" x14ac:dyDescent="0.25">
      <c r="A3" s="4"/>
      <c r="B3" s="4"/>
      <c r="C3" s="4"/>
      <c r="D3" s="4"/>
      <c r="E3" s="4"/>
      <c r="F3" s="4"/>
      <c r="G3" s="4"/>
      <c r="H3" s="4"/>
      <c r="I3" s="5"/>
      <c r="J3" s="5"/>
    </row>
    <row r="4" spans="1:10" ht="18" customHeight="1" x14ac:dyDescent="0.25">
      <c r="A4" s="208" t="s">
        <v>4</v>
      </c>
      <c r="B4" s="208"/>
      <c r="C4" s="208"/>
      <c r="D4" s="208"/>
      <c r="E4" s="208"/>
      <c r="F4" s="208"/>
      <c r="G4" s="208"/>
      <c r="H4" s="208"/>
      <c r="I4" s="208"/>
      <c r="J4" s="208"/>
    </row>
    <row r="5" spans="1:10" ht="18" x14ac:dyDescent="0.25">
      <c r="A5" s="4"/>
      <c r="B5" s="4"/>
      <c r="C5" s="4"/>
      <c r="D5" s="4"/>
      <c r="E5" s="4"/>
      <c r="F5" s="4"/>
      <c r="G5" s="4"/>
      <c r="H5" s="4"/>
      <c r="I5" s="5"/>
      <c r="J5" s="5"/>
    </row>
    <row r="6" spans="1:10" ht="15.75" customHeight="1" x14ac:dyDescent="0.25">
      <c r="A6" s="208" t="s">
        <v>31</v>
      </c>
      <c r="B6" s="208"/>
      <c r="C6" s="208"/>
      <c r="D6" s="208"/>
      <c r="E6" s="208"/>
      <c r="F6" s="208"/>
      <c r="G6" s="208"/>
      <c r="H6" s="208"/>
      <c r="I6" s="208"/>
      <c r="J6" s="208"/>
    </row>
    <row r="7" spans="1:10" ht="18.75" thickBot="1" x14ac:dyDescent="0.3">
      <c r="A7" s="4"/>
      <c r="B7" s="4"/>
      <c r="C7" s="4"/>
      <c r="D7" s="4"/>
      <c r="E7" s="4"/>
      <c r="F7" s="4"/>
      <c r="G7" s="4"/>
      <c r="H7" s="4"/>
      <c r="I7" s="5"/>
      <c r="J7" s="5"/>
    </row>
    <row r="8" spans="1:10" ht="38.25" customHeight="1" x14ac:dyDescent="0.25">
      <c r="A8" s="69" t="s">
        <v>5</v>
      </c>
      <c r="B8" s="70" t="s">
        <v>6</v>
      </c>
      <c r="C8" s="70"/>
      <c r="D8" s="70"/>
      <c r="E8" s="70" t="s">
        <v>3</v>
      </c>
      <c r="F8" s="70" t="s">
        <v>128</v>
      </c>
      <c r="G8" s="71" t="s">
        <v>126</v>
      </c>
      <c r="H8" s="70" t="s">
        <v>129</v>
      </c>
      <c r="I8" s="71" t="s">
        <v>108</v>
      </c>
      <c r="J8" s="72" t="s">
        <v>109</v>
      </c>
    </row>
    <row r="9" spans="1:10" x14ac:dyDescent="0.25">
      <c r="A9" s="227">
        <v>1</v>
      </c>
      <c r="B9" s="228"/>
      <c r="C9" s="228"/>
      <c r="D9" s="228"/>
      <c r="E9" s="229"/>
      <c r="F9" s="105">
        <v>2</v>
      </c>
      <c r="G9" s="105">
        <v>3</v>
      </c>
      <c r="H9" s="105">
        <v>4</v>
      </c>
      <c r="I9" s="105">
        <v>5</v>
      </c>
      <c r="J9" s="106">
        <v>6</v>
      </c>
    </row>
    <row r="10" spans="1:10" ht="22.5" customHeight="1" x14ac:dyDescent="0.25">
      <c r="A10" s="82"/>
      <c r="B10" s="24"/>
      <c r="C10" s="24"/>
      <c r="D10" s="24"/>
      <c r="E10" s="22" t="s">
        <v>0</v>
      </c>
      <c r="F10" s="40">
        <f>SUM(F11)</f>
        <v>84142.75</v>
      </c>
      <c r="G10" s="40">
        <f>SUM(G11)</f>
        <v>254000</v>
      </c>
      <c r="H10" s="40">
        <f>SUM(H11)</f>
        <v>108669.29</v>
      </c>
      <c r="I10" s="126">
        <f>SUM(H10*100/F10)</f>
        <v>129.14872642027981</v>
      </c>
      <c r="J10" s="127">
        <f>SUM(H10*100/G10)</f>
        <v>42.783185039370082</v>
      </c>
    </row>
    <row r="11" spans="1:10" ht="20.25" customHeight="1" x14ac:dyDescent="0.25">
      <c r="A11" s="73">
        <v>6</v>
      </c>
      <c r="B11" s="8"/>
      <c r="C11" s="8"/>
      <c r="D11" s="8"/>
      <c r="E11" s="8" t="s">
        <v>7</v>
      </c>
      <c r="F11" s="43">
        <f>SUM(F12+F15)</f>
        <v>84142.75</v>
      </c>
      <c r="G11" s="43">
        <f>SUM(G12+G15)</f>
        <v>254000</v>
      </c>
      <c r="H11" s="43">
        <f>SUM(H12+H15)</f>
        <v>108669.29</v>
      </c>
      <c r="I11" s="126">
        <f t="shared" ref="I11:I17" si="0">SUM(H11*100/F11)</f>
        <v>129.14872642027981</v>
      </c>
      <c r="J11" s="127">
        <f t="shared" ref="J11:J15" si="1">SUM(H11*100/G11)</f>
        <v>42.783185039370082</v>
      </c>
    </row>
    <row r="12" spans="1:10" ht="38.25" x14ac:dyDescent="0.25">
      <c r="A12" s="130"/>
      <c r="B12" s="59">
        <v>63</v>
      </c>
      <c r="C12" s="59"/>
      <c r="D12" s="59"/>
      <c r="E12" s="59" t="s">
        <v>21</v>
      </c>
      <c r="F12" s="131">
        <f>SUM(F13)</f>
        <v>1001.6</v>
      </c>
      <c r="G12" s="132">
        <v>1222.4000000000001</v>
      </c>
      <c r="H12" s="132">
        <f>SUM(H13)</f>
        <v>650</v>
      </c>
      <c r="I12" s="133">
        <f t="shared" si="0"/>
        <v>64.896166134185307</v>
      </c>
      <c r="J12" s="134">
        <f t="shared" si="1"/>
        <v>53.174083769633505</v>
      </c>
    </row>
    <row r="13" spans="1:10" ht="38.25" x14ac:dyDescent="0.25">
      <c r="A13" s="73"/>
      <c r="B13" s="11"/>
      <c r="C13" s="11">
        <v>636</v>
      </c>
      <c r="D13" s="11"/>
      <c r="E13" s="107" t="s">
        <v>73</v>
      </c>
      <c r="F13" s="38">
        <f>SUM(F14)</f>
        <v>1001.6</v>
      </c>
      <c r="G13" s="38"/>
      <c r="H13" s="38">
        <f>SUM(H14)</f>
        <v>650</v>
      </c>
      <c r="I13" s="128">
        <f t="shared" si="0"/>
        <v>64.896166134185307</v>
      </c>
      <c r="J13" s="129"/>
    </row>
    <row r="14" spans="1:10" ht="38.25" x14ac:dyDescent="0.25">
      <c r="A14" s="73"/>
      <c r="B14" s="11"/>
      <c r="C14" s="11"/>
      <c r="D14" s="11">
        <v>6361</v>
      </c>
      <c r="E14" s="107" t="s">
        <v>74</v>
      </c>
      <c r="F14" s="38">
        <v>1001.6</v>
      </c>
      <c r="G14" s="39"/>
      <c r="H14" s="39">
        <v>650</v>
      </c>
      <c r="I14" s="128">
        <f t="shared" si="0"/>
        <v>64.896166134185307</v>
      </c>
      <c r="J14" s="129"/>
    </row>
    <row r="15" spans="1:10" ht="38.25" x14ac:dyDescent="0.25">
      <c r="A15" s="135"/>
      <c r="B15" s="136">
        <v>67</v>
      </c>
      <c r="C15" s="136"/>
      <c r="D15" s="136"/>
      <c r="E15" s="59" t="s">
        <v>22</v>
      </c>
      <c r="F15" s="137">
        <f>SUM(F16)</f>
        <v>83141.149999999994</v>
      </c>
      <c r="G15" s="138">
        <v>252777.60000000001</v>
      </c>
      <c r="H15" s="138">
        <f>SUM(H16)</f>
        <v>108019.29</v>
      </c>
      <c r="I15" s="133">
        <f t="shared" si="0"/>
        <v>129.92277590579394</v>
      </c>
      <c r="J15" s="134">
        <f t="shared" si="1"/>
        <v>42.732935987998935</v>
      </c>
    </row>
    <row r="16" spans="1:10" ht="36" x14ac:dyDescent="0.25">
      <c r="A16" s="97"/>
      <c r="B16" s="9"/>
      <c r="C16" s="9">
        <v>671</v>
      </c>
      <c r="D16" s="9"/>
      <c r="E16" s="108" t="s">
        <v>75</v>
      </c>
      <c r="F16" s="38">
        <f>SUM(F17:F18)</f>
        <v>83141.149999999994</v>
      </c>
      <c r="G16" s="39"/>
      <c r="H16" s="38">
        <f>SUM(H17:H18)</f>
        <v>108019.29</v>
      </c>
      <c r="I16" s="128">
        <f t="shared" si="0"/>
        <v>129.92277590579394</v>
      </c>
      <c r="J16" s="129"/>
    </row>
    <row r="17" spans="1:11" ht="24" x14ac:dyDescent="0.25">
      <c r="A17" s="97"/>
      <c r="B17" s="9"/>
      <c r="C17" s="9"/>
      <c r="D17" s="9">
        <v>6711</v>
      </c>
      <c r="E17" s="108" t="s">
        <v>76</v>
      </c>
      <c r="F17" s="38">
        <v>82515.7</v>
      </c>
      <c r="G17" s="39"/>
      <c r="H17" s="39">
        <v>108019.29</v>
      </c>
      <c r="I17" s="128">
        <f t="shared" si="0"/>
        <v>130.90756062179682</v>
      </c>
      <c r="J17" s="129"/>
    </row>
    <row r="18" spans="1:11" ht="36.75" thickBot="1" x14ac:dyDescent="0.3">
      <c r="A18" s="173"/>
      <c r="B18" s="174"/>
      <c r="C18" s="174"/>
      <c r="D18" s="174">
        <v>6712</v>
      </c>
      <c r="E18" s="145" t="s">
        <v>77</v>
      </c>
      <c r="F18" s="90">
        <v>625.45000000000005</v>
      </c>
      <c r="G18" s="91"/>
      <c r="H18" s="91">
        <v>0</v>
      </c>
      <c r="I18" s="175">
        <v>0</v>
      </c>
      <c r="J18" s="176"/>
    </row>
    <row r="20" spans="1:11" x14ac:dyDescent="0.25">
      <c r="K20" s="147"/>
    </row>
    <row r="21" spans="1:11" ht="15.75" x14ac:dyDescent="0.25">
      <c r="A21" s="208" t="s">
        <v>32</v>
      </c>
      <c r="B21" s="226"/>
      <c r="C21" s="226"/>
      <c r="D21" s="226"/>
      <c r="E21" s="226"/>
      <c r="F21" s="226"/>
      <c r="G21" s="226"/>
      <c r="H21" s="226"/>
      <c r="I21" s="226"/>
      <c r="J21" s="226"/>
    </row>
    <row r="22" spans="1:11" ht="18.75" thickBot="1" x14ac:dyDescent="0.3">
      <c r="A22" s="4"/>
      <c r="B22" s="4"/>
      <c r="C22" s="4"/>
      <c r="D22" s="4"/>
      <c r="E22" s="4"/>
      <c r="F22" s="4"/>
      <c r="G22" s="4"/>
      <c r="H22" s="4"/>
      <c r="I22" s="5"/>
      <c r="J22" s="5"/>
    </row>
    <row r="23" spans="1:11" ht="34.5" customHeight="1" x14ac:dyDescent="0.25">
      <c r="A23" s="69" t="s">
        <v>5</v>
      </c>
      <c r="B23" s="70" t="s">
        <v>6</v>
      </c>
      <c r="C23" s="70"/>
      <c r="D23" s="70"/>
      <c r="E23" s="70" t="s">
        <v>3</v>
      </c>
      <c r="F23" s="70" t="s">
        <v>128</v>
      </c>
      <c r="G23" s="71" t="s">
        <v>126</v>
      </c>
      <c r="H23" s="70" t="s">
        <v>129</v>
      </c>
      <c r="I23" s="71" t="s">
        <v>108</v>
      </c>
      <c r="J23" s="72" t="s">
        <v>109</v>
      </c>
    </row>
    <row r="24" spans="1:11" x14ac:dyDescent="0.25">
      <c r="A24" s="99"/>
      <c r="B24" s="23"/>
      <c r="C24" s="24"/>
      <c r="D24" s="24"/>
      <c r="E24" s="22" t="s">
        <v>1</v>
      </c>
      <c r="F24" s="40">
        <f>SUM(F25+F59)</f>
        <v>85324.53</v>
      </c>
      <c r="G24" s="40">
        <f>SUM(G25+G59)</f>
        <v>254000</v>
      </c>
      <c r="H24" s="40">
        <f>SUM(H25+H59)</f>
        <v>108623.43999999999</v>
      </c>
      <c r="I24" s="126">
        <f>SUM(H24*100/F24)</f>
        <v>127.30622717757717</v>
      </c>
      <c r="J24" s="127">
        <f>SUM(H24*100/G24)</f>
        <v>42.76513385826771</v>
      </c>
    </row>
    <row r="25" spans="1:11" ht="15.75" customHeight="1" x14ac:dyDescent="0.25">
      <c r="A25" s="100">
        <v>3</v>
      </c>
      <c r="B25" s="8"/>
      <c r="C25" s="8"/>
      <c r="D25" s="8"/>
      <c r="E25" s="8" t="s">
        <v>8</v>
      </c>
      <c r="F25" s="43">
        <f>SUM(F26+F33+F56)</f>
        <v>84698.89</v>
      </c>
      <c r="G25" s="43">
        <f>SUM(G26:G56)</f>
        <v>252000</v>
      </c>
      <c r="H25" s="43">
        <f>SUM(H26+H33+H56)</f>
        <v>108623.43999999999</v>
      </c>
      <c r="I25" s="126">
        <f>SUM(H25*100/F25)</f>
        <v>128.24659213361591</v>
      </c>
      <c r="J25" s="127">
        <f>SUM(H25*100/G25)</f>
        <v>43.104539682539674</v>
      </c>
    </row>
    <row r="26" spans="1:11" ht="15.75" customHeight="1" x14ac:dyDescent="0.25">
      <c r="A26" s="141"/>
      <c r="B26" s="59">
        <v>31</v>
      </c>
      <c r="C26" s="59"/>
      <c r="D26" s="59"/>
      <c r="E26" s="59" t="s">
        <v>9</v>
      </c>
      <c r="F26" s="131">
        <f>SUM(F27+F29+F31)</f>
        <v>60399.090000000004</v>
      </c>
      <c r="G26" s="132">
        <v>183100</v>
      </c>
      <c r="H26" s="131">
        <f>SUM(H27+H29+H31)</f>
        <v>79095.87</v>
      </c>
      <c r="I26" s="133">
        <f>SUM(H26*100/F26)</f>
        <v>130.95540015586326</v>
      </c>
      <c r="J26" s="134">
        <f t="shared" ref="J26" si="2">SUM(H26*100/G26)</f>
        <v>43.198181321682142</v>
      </c>
    </row>
    <row r="27" spans="1:11" ht="15.75" customHeight="1" x14ac:dyDescent="0.25">
      <c r="A27" s="100"/>
      <c r="B27" s="11"/>
      <c r="C27" s="9">
        <v>311</v>
      </c>
      <c r="D27" s="9"/>
      <c r="E27" s="109" t="s">
        <v>78</v>
      </c>
      <c r="F27" s="38">
        <f>SUM(F28)</f>
        <v>51844.73</v>
      </c>
      <c r="G27" s="39"/>
      <c r="H27" s="38">
        <f>SUM(H28)</f>
        <v>67893.429999999993</v>
      </c>
      <c r="I27" s="128">
        <f>SUM(H27*100/F27)</f>
        <v>130.95531599836664</v>
      </c>
      <c r="J27" s="129"/>
    </row>
    <row r="28" spans="1:11" ht="15.75" customHeight="1" x14ac:dyDescent="0.25">
      <c r="A28" s="100"/>
      <c r="B28" s="11"/>
      <c r="C28" s="9"/>
      <c r="D28" s="9">
        <v>3111</v>
      </c>
      <c r="E28" s="109" t="s">
        <v>79</v>
      </c>
      <c r="F28" s="38">
        <v>51844.73</v>
      </c>
      <c r="G28" s="39"/>
      <c r="H28" s="39">
        <v>67893.429999999993</v>
      </c>
      <c r="I28" s="128">
        <f t="shared" ref="I28:I32" si="3">SUM(H28*100/F28)</f>
        <v>130.95531599836664</v>
      </c>
      <c r="J28" s="96"/>
    </row>
    <row r="29" spans="1:11" ht="15.75" customHeight="1" x14ac:dyDescent="0.25">
      <c r="A29" s="100"/>
      <c r="B29" s="11"/>
      <c r="C29" s="109">
        <v>312</v>
      </c>
      <c r="D29" s="109"/>
      <c r="E29" s="108" t="s">
        <v>80</v>
      </c>
      <c r="F29" s="38">
        <f>SUM(F30)</f>
        <v>0</v>
      </c>
      <c r="G29" s="39"/>
      <c r="H29" s="38">
        <f>SUM(H30)</f>
        <v>0</v>
      </c>
      <c r="I29" s="128"/>
      <c r="J29" s="96"/>
    </row>
    <row r="30" spans="1:11" ht="15.75" customHeight="1" x14ac:dyDescent="0.25">
      <c r="A30" s="100"/>
      <c r="B30" s="11"/>
      <c r="C30" s="109"/>
      <c r="D30" s="109">
        <v>3121</v>
      </c>
      <c r="E30" s="108" t="s">
        <v>80</v>
      </c>
      <c r="F30" s="38">
        <v>0</v>
      </c>
      <c r="G30" s="39"/>
      <c r="H30" s="39">
        <v>0</v>
      </c>
      <c r="I30" s="128"/>
      <c r="J30" s="96"/>
    </row>
    <row r="31" spans="1:11" ht="15.75" customHeight="1" x14ac:dyDescent="0.25">
      <c r="A31" s="100"/>
      <c r="B31" s="11"/>
      <c r="C31" s="109">
        <v>313</v>
      </c>
      <c r="D31" s="109"/>
      <c r="E31" s="108" t="s">
        <v>81</v>
      </c>
      <c r="F31" s="38">
        <f>SUM(F32)</f>
        <v>8554.36</v>
      </c>
      <c r="G31" s="39"/>
      <c r="H31" s="38">
        <f>SUM(H32)</f>
        <v>11202.44</v>
      </c>
      <c r="I31" s="128">
        <f t="shared" si="3"/>
        <v>130.95591020251661</v>
      </c>
      <c r="J31" s="96"/>
    </row>
    <row r="32" spans="1:11" ht="26.25" customHeight="1" x14ac:dyDescent="0.25">
      <c r="A32" s="100"/>
      <c r="B32" s="11"/>
      <c r="C32" s="109"/>
      <c r="D32" s="109">
        <v>3132</v>
      </c>
      <c r="E32" s="108" t="s">
        <v>82</v>
      </c>
      <c r="F32" s="38">
        <v>8554.36</v>
      </c>
      <c r="G32" s="39"/>
      <c r="H32" s="39">
        <v>11202.44</v>
      </c>
      <c r="I32" s="128">
        <f t="shared" si="3"/>
        <v>130.95591020251661</v>
      </c>
      <c r="J32" s="96"/>
    </row>
    <row r="33" spans="1:10" x14ac:dyDescent="0.25">
      <c r="A33" s="142"/>
      <c r="B33" s="136">
        <v>32</v>
      </c>
      <c r="C33" s="136"/>
      <c r="D33" s="136"/>
      <c r="E33" s="136" t="s">
        <v>16</v>
      </c>
      <c r="F33" s="139">
        <f>SUM(F34+F39+F43+F52)</f>
        <v>24170.3</v>
      </c>
      <c r="G33" s="132">
        <v>68650</v>
      </c>
      <c r="H33" s="139">
        <f>SUM(H34+H39+H43+H52)</f>
        <v>29378.149999999998</v>
      </c>
      <c r="I33" s="133">
        <f>SUM(H33*100/F33)</f>
        <v>121.54648473539841</v>
      </c>
      <c r="J33" s="134">
        <f t="shared" ref="J33" si="4">SUM(H33*100/G33)</f>
        <v>42.794100509832482</v>
      </c>
    </row>
    <row r="34" spans="1:10" x14ac:dyDescent="0.25">
      <c r="A34" s="101"/>
      <c r="B34" s="9"/>
      <c r="C34" s="192">
        <v>321</v>
      </c>
      <c r="D34" s="192"/>
      <c r="E34" s="192" t="s">
        <v>83</v>
      </c>
      <c r="F34" s="193">
        <f>SUM(F35:F38)</f>
        <v>2132.31</v>
      </c>
      <c r="G34" s="194"/>
      <c r="H34" s="193">
        <f>SUM(H35:H38)</f>
        <v>1983.89</v>
      </c>
      <c r="I34" s="195">
        <f>SUM(H34*100/F34)</f>
        <v>93.039473622503294</v>
      </c>
      <c r="J34" s="129"/>
    </row>
    <row r="35" spans="1:10" x14ac:dyDescent="0.25">
      <c r="A35" s="101"/>
      <c r="B35" s="9"/>
      <c r="C35" s="9"/>
      <c r="D35" s="110">
        <v>3211</v>
      </c>
      <c r="E35" s="111" t="s">
        <v>84</v>
      </c>
      <c r="F35" s="41">
        <v>120</v>
      </c>
      <c r="G35" s="39"/>
      <c r="H35" s="39">
        <v>487.93</v>
      </c>
      <c r="I35" s="128">
        <f t="shared" ref="I35:I55" si="5">SUM(H35*100/F35)</f>
        <v>406.60833333333335</v>
      </c>
      <c r="J35" s="96"/>
    </row>
    <row r="36" spans="1:10" ht="25.5" x14ac:dyDescent="0.25">
      <c r="A36" s="101"/>
      <c r="B36" s="9"/>
      <c r="C36" s="9"/>
      <c r="D36" s="112">
        <v>3212</v>
      </c>
      <c r="E36" s="113" t="s">
        <v>85</v>
      </c>
      <c r="F36" s="39">
        <v>1492.6</v>
      </c>
      <c r="G36" s="39"/>
      <c r="H36" s="39">
        <v>1369.46</v>
      </c>
      <c r="I36" s="128">
        <f t="shared" si="5"/>
        <v>91.749966501406945</v>
      </c>
      <c r="J36" s="96"/>
    </row>
    <row r="37" spans="1:10" ht="25.5" x14ac:dyDescent="0.25">
      <c r="A37" s="101"/>
      <c r="B37" s="9"/>
      <c r="C37" s="9"/>
      <c r="D37" s="112">
        <v>3213</v>
      </c>
      <c r="E37" s="113" t="s">
        <v>86</v>
      </c>
      <c r="F37" s="39">
        <v>462.91</v>
      </c>
      <c r="G37" s="39"/>
      <c r="H37" s="39">
        <v>126.5</v>
      </c>
      <c r="I37" s="128">
        <f t="shared" si="5"/>
        <v>27.327126223239937</v>
      </c>
      <c r="J37" s="96"/>
    </row>
    <row r="38" spans="1:10" ht="25.5" x14ac:dyDescent="0.25">
      <c r="A38" s="101"/>
      <c r="B38" s="9"/>
      <c r="C38" s="9"/>
      <c r="D38" s="112">
        <v>3214</v>
      </c>
      <c r="E38" s="113" t="s">
        <v>87</v>
      </c>
      <c r="F38" s="39">
        <v>56.8</v>
      </c>
      <c r="G38" s="39"/>
      <c r="H38" s="39">
        <v>0</v>
      </c>
      <c r="I38" s="128">
        <f t="shared" si="5"/>
        <v>0</v>
      </c>
      <c r="J38" s="96"/>
    </row>
    <row r="39" spans="1:10" x14ac:dyDescent="0.25">
      <c r="A39" s="101"/>
      <c r="B39" s="9"/>
      <c r="C39" s="192">
        <v>322</v>
      </c>
      <c r="D39" s="196"/>
      <c r="E39" s="197" t="s">
        <v>88</v>
      </c>
      <c r="F39" s="193">
        <f>SUM(F40:F42)</f>
        <v>19702.71</v>
      </c>
      <c r="G39" s="194"/>
      <c r="H39" s="193">
        <f>SUM(H40:H42)</f>
        <v>23167.829999999998</v>
      </c>
      <c r="I39" s="195">
        <f t="shared" si="5"/>
        <v>117.5870222928724</v>
      </c>
      <c r="J39" s="96"/>
    </row>
    <row r="40" spans="1:10" x14ac:dyDescent="0.25">
      <c r="A40" s="101"/>
      <c r="B40" s="9"/>
      <c r="C40" s="9"/>
      <c r="D40" s="112">
        <v>3221</v>
      </c>
      <c r="E40" s="113" t="s">
        <v>89</v>
      </c>
      <c r="F40" s="39">
        <v>2517.35</v>
      </c>
      <c r="G40" s="39"/>
      <c r="H40" s="39">
        <v>1162.48</v>
      </c>
      <c r="I40" s="128">
        <f t="shared" si="5"/>
        <v>46.178719685383442</v>
      </c>
      <c r="J40" s="96"/>
    </row>
    <row r="41" spans="1:10" x14ac:dyDescent="0.25">
      <c r="A41" s="101"/>
      <c r="B41" s="9"/>
      <c r="C41" s="9"/>
      <c r="D41" s="112">
        <v>3222</v>
      </c>
      <c r="E41" s="113" t="s">
        <v>90</v>
      </c>
      <c r="F41" s="39">
        <v>17119.86</v>
      </c>
      <c r="G41" s="39"/>
      <c r="H41" s="39">
        <v>22005.35</v>
      </c>
      <c r="I41" s="128">
        <f t="shared" si="5"/>
        <v>128.53697401731088</v>
      </c>
      <c r="J41" s="96"/>
    </row>
    <row r="42" spans="1:10" x14ac:dyDescent="0.25">
      <c r="A42" s="101"/>
      <c r="B42" s="9"/>
      <c r="C42" s="9"/>
      <c r="D42" s="112">
        <v>3225</v>
      </c>
      <c r="E42" s="113" t="s">
        <v>114</v>
      </c>
      <c r="F42" s="39">
        <v>65.5</v>
      </c>
      <c r="G42" s="39"/>
      <c r="H42" s="39">
        <v>0</v>
      </c>
      <c r="I42" s="128">
        <v>0</v>
      </c>
      <c r="J42" s="96"/>
    </row>
    <row r="43" spans="1:10" x14ac:dyDescent="0.25">
      <c r="A43" s="101"/>
      <c r="B43" s="9"/>
      <c r="C43" s="192">
        <v>323</v>
      </c>
      <c r="D43" s="196"/>
      <c r="E43" s="197" t="s">
        <v>91</v>
      </c>
      <c r="F43" s="193">
        <f>SUM(F44:F51)</f>
        <v>2297.2799999999997</v>
      </c>
      <c r="G43" s="194"/>
      <c r="H43" s="193">
        <f>SUM(H44:H51)</f>
        <v>3947.3199999999997</v>
      </c>
      <c r="I43" s="195">
        <f t="shared" si="5"/>
        <v>171.82581139434464</v>
      </c>
      <c r="J43" s="96"/>
    </row>
    <row r="44" spans="1:10" ht="25.5" x14ac:dyDescent="0.25">
      <c r="A44" s="101"/>
      <c r="B44" s="9"/>
      <c r="C44" s="9"/>
      <c r="D44" s="112">
        <v>3231</v>
      </c>
      <c r="E44" s="113" t="s">
        <v>92</v>
      </c>
      <c r="F44" s="39">
        <v>276.88</v>
      </c>
      <c r="G44" s="39"/>
      <c r="H44" s="39">
        <v>128.66999999999999</v>
      </c>
      <c r="I44" s="128">
        <f t="shared" si="5"/>
        <v>46.471395550418947</v>
      </c>
      <c r="J44" s="96"/>
    </row>
    <row r="45" spans="1:10" ht="25.5" x14ac:dyDescent="0.25">
      <c r="A45" s="101"/>
      <c r="B45" s="9"/>
      <c r="C45" s="9"/>
      <c r="D45" s="112">
        <v>3232</v>
      </c>
      <c r="E45" s="113" t="s">
        <v>93</v>
      </c>
      <c r="F45" s="39">
        <v>90.63</v>
      </c>
      <c r="G45" s="39"/>
      <c r="H45" s="39">
        <v>0</v>
      </c>
      <c r="I45" s="128">
        <f t="shared" si="5"/>
        <v>0</v>
      </c>
      <c r="J45" s="96"/>
    </row>
    <row r="46" spans="1:10" x14ac:dyDescent="0.25">
      <c r="A46" s="101"/>
      <c r="B46" s="9"/>
      <c r="C46" s="9"/>
      <c r="D46" s="112">
        <v>3233</v>
      </c>
      <c r="E46" s="113" t="s">
        <v>94</v>
      </c>
      <c r="F46" s="39">
        <v>28.2</v>
      </c>
      <c r="G46" s="39"/>
      <c r="H46" s="39">
        <v>28.2</v>
      </c>
      <c r="I46" s="128">
        <v>0</v>
      </c>
      <c r="J46" s="96"/>
    </row>
    <row r="47" spans="1:10" x14ac:dyDescent="0.25">
      <c r="A47" s="101"/>
      <c r="B47" s="9"/>
      <c r="C47" s="9"/>
      <c r="D47" s="112">
        <v>3234</v>
      </c>
      <c r="E47" s="113" t="s">
        <v>95</v>
      </c>
      <c r="F47" s="39">
        <v>258.02</v>
      </c>
      <c r="G47" s="39"/>
      <c r="H47" s="39">
        <v>315.41000000000003</v>
      </c>
      <c r="I47" s="128">
        <f t="shared" si="5"/>
        <v>122.24246182466477</v>
      </c>
      <c r="J47" s="96"/>
    </row>
    <row r="48" spans="1:10" ht="25.5" x14ac:dyDescent="0.25">
      <c r="A48" s="101"/>
      <c r="B48" s="9"/>
      <c r="C48" s="9"/>
      <c r="D48" s="112">
        <v>3236</v>
      </c>
      <c r="E48" s="113" t="s">
        <v>96</v>
      </c>
      <c r="F48" s="39">
        <v>103.75</v>
      </c>
      <c r="G48" s="39"/>
      <c r="H48" s="39">
        <v>1515</v>
      </c>
      <c r="I48" s="128">
        <f t="shared" si="5"/>
        <v>1460.2409638554218</v>
      </c>
      <c r="J48" s="96"/>
    </row>
    <row r="49" spans="1:12" x14ac:dyDescent="0.25">
      <c r="A49" s="101"/>
      <c r="B49" s="9"/>
      <c r="C49" s="9"/>
      <c r="D49" s="112">
        <v>3237</v>
      </c>
      <c r="E49" s="113" t="s">
        <v>97</v>
      </c>
      <c r="F49" s="39">
        <v>812.29</v>
      </c>
      <c r="G49" s="39"/>
      <c r="H49" s="39">
        <v>1125</v>
      </c>
      <c r="I49" s="128">
        <f t="shared" si="5"/>
        <v>138.49733469573675</v>
      </c>
      <c r="J49" s="96"/>
    </row>
    <row r="50" spans="1:12" x14ac:dyDescent="0.25">
      <c r="A50" s="101"/>
      <c r="B50" s="9"/>
      <c r="C50" s="9"/>
      <c r="D50" s="112">
        <v>3238</v>
      </c>
      <c r="E50" s="113" t="s">
        <v>98</v>
      </c>
      <c r="F50" s="39">
        <v>424.81</v>
      </c>
      <c r="G50" s="39"/>
      <c r="H50" s="39">
        <v>432.54</v>
      </c>
      <c r="I50" s="128">
        <f t="shared" si="5"/>
        <v>101.81963701419458</v>
      </c>
      <c r="J50" s="96"/>
    </row>
    <row r="51" spans="1:12" x14ac:dyDescent="0.25">
      <c r="A51" s="101"/>
      <c r="B51" s="9"/>
      <c r="C51" s="9"/>
      <c r="D51" s="112">
        <v>3239</v>
      </c>
      <c r="E51" s="113" t="s">
        <v>99</v>
      </c>
      <c r="F51" s="39">
        <v>302.7</v>
      </c>
      <c r="G51" s="39"/>
      <c r="H51" s="39">
        <v>402.5</v>
      </c>
      <c r="I51" s="128">
        <f t="shared" si="5"/>
        <v>132.96993723158243</v>
      </c>
      <c r="J51" s="96"/>
    </row>
    <row r="52" spans="1:12" ht="25.5" x14ac:dyDescent="0.25">
      <c r="A52" s="101"/>
      <c r="B52" s="9"/>
      <c r="C52" s="192">
        <v>329</v>
      </c>
      <c r="D52" s="196"/>
      <c r="E52" s="197" t="s">
        <v>100</v>
      </c>
      <c r="F52" s="193">
        <f>SUM(F53:F55)</f>
        <v>38</v>
      </c>
      <c r="G52" s="194"/>
      <c r="H52" s="193">
        <f>SUM(H53:H55)</f>
        <v>279.11</v>
      </c>
      <c r="I52" s="195">
        <f t="shared" si="5"/>
        <v>734.5</v>
      </c>
      <c r="J52" s="96"/>
    </row>
    <row r="53" spans="1:12" x14ac:dyDescent="0.25">
      <c r="A53" s="101"/>
      <c r="B53" s="9"/>
      <c r="C53" s="9"/>
      <c r="D53" s="114">
        <v>3292</v>
      </c>
      <c r="E53" s="115" t="s">
        <v>101</v>
      </c>
      <c r="F53" s="41">
        <v>0</v>
      </c>
      <c r="G53" s="39"/>
      <c r="H53" s="39">
        <v>229.11</v>
      </c>
      <c r="I53" s="128">
        <v>0</v>
      </c>
      <c r="J53" s="96"/>
    </row>
    <row r="54" spans="1:12" x14ac:dyDescent="0.25">
      <c r="A54" s="101"/>
      <c r="B54" s="9"/>
      <c r="C54" s="9"/>
      <c r="D54" s="114">
        <v>3294</v>
      </c>
      <c r="E54" s="115" t="s">
        <v>113</v>
      </c>
      <c r="F54" s="41">
        <v>30</v>
      </c>
      <c r="G54" s="39"/>
      <c r="H54" s="39">
        <v>30</v>
      </c>
      <c r="I54" s="128">
        <v>0</v>
      </c>
      <c r="J54" s="96"/>
    </row>
    <row r="55" spans="1:12" ht="25.5" x14ac:dyDescent="0.25">
      <c r="A55" s="101"/>
      <c r="B55" s="9"/>
      <c r="C55" s="9"/>
      <c r="D55" s="112">
        <v>3299</v>
      </c>
      <c r="E55" s="113" t="s">
        <v>100</v>
      </c>
      <c r="F55" s="41">
        <v>8</v>
      </c>
      <c r="G55" s="39"/>
      <c r="H55" s="39">
        <v>20</v>
      </c>
      <c r="I55" s="128">
        <f t="shared" si="5"/>
        <v>250</v>
      </c>
      <c r="J55" s="96"/>
    </row>
    <row r="56" spans="1:12" x14ac:dyDescent="0.25">
      <c r="A56" s="142"/>
      <c r="B56" s="136">
        <v>34</v>
      </c>
      <c r="C56" s="136"/>
      <c r="D56" s="136"/>
      <c r="E56" s="136" t="s">
        <v>52</v>
      </c>
      <c r="F56" s="139">
        <f>SUM(F57)</f>
        <v>129.5</v>
      </c>
      <c r="G56" s="132">
        <v>250</v>
      </c>
      <c r="H56" s="139">
        <f>SUM(H57)</f>
        <v>149.41999999999999</v>
      </c>
      <c r="I56" s="133">
        <f>SUM(H56*100/F56)</f>
        <v>115.38223938223936</v>
      </c>
      <c r="J56" s="134">
        <f t="shared" ref="J56" si="6">SUM(H56*100/G56)</f>
        <v>59.767999999999994</v>
      </c>
      <c r="K56" s="124"/>
      <c r="L56" s="124"/>
    </row>
    <row r="57" spans="1:12" x14ac:dyDescent="0.25">
      <c r="A57" s="101"/>
      <c r="B57" s="9"/>
      <c r="C57" s="198">
        <v>343</v>
      </c>
      <c r="D57" s="199"/>
      <c r="E57" s="192" t="s">
        <v>102</v>
      </c>
      <c r="F57" s="193">
        <f>SUM(F58)</f>
        <v>129.5</v>
      </c>
      <c r="G57" s="194"/>
      <c r="H57" s="193">
        <f>SUM(H58)</f>
        <v>149.41999999999999</v>
      </c>
      <c r="I57" s="195">
        <f>SUM(H57*100/F57)</f>
        <v>115.38223938223936</v>
      </c>
      <c r="J57" s="129"/>
      <c r="K57" s="124"/>
      <c r="L57" s="124"/>
    </row>
    <row r="58" spans="1:12" x14ac:dyDescent="0.25">
      <c r="A58" s="101"/>
      <c r="B58" s="9"/>
      <c r="C58" s="109"/>
      <c r="D58" s="116">
        <v>3431</v>
      </c>
      <c r="E58" s="9" t="s">
        <v>103</v>
      </c>
      <c r="F58" s="41">
        <v>129.5</v>
      </c>
      <c r="G58" s="39"/>
      <c r="H58" s="39">
        <v>149.41999999999999</v>
      </c>
      <c r="I58" s="128">
        <f>SUM(H58*100/F58)</f>
        <v>115.38223938223936</v>
      </c>
      <c r="J58" s="96"/>
      <c r="K58" s="124"/>
      <c r="L58" s="124"/>
    </row>
    <row r="59" spans="1:12" ht="25.5" x14ac:dyDescent="0.25">
      <c r="A59" s="102">
        <v>4</v>
      </c>
      <c r="B59" s="10"/>
      <c r="C59" s="10"/>
      <c r="D59" s="10"/>
      <c r="E59" s="15" t="s">
        <v>10</v>
      </c>
      <c r="F59" s="43">
        <f>SUM(F60)</f>
        <v>625.64</v>
      </c>
      <c r="G59" s="43">
        <f t="shared" ref="G59:H59" si="7">SUM(G60)</f>
        <v>2000</v>
      </c>
      <c r="H59" s="43">
        <f t="shared" si="7"/>
        <v>0</v>
      </c>
      <c r="I59" s="126">
        <v>0</v>
      </c>
      <c r="J59" s="127">
        <f>SUM(H59*100/G59)</f>
        <v>0</v>
      </c>
      <c r="K59" s="124"/>
      <c r="L59" s="124"/>
    </row>
    <row r="60" spans="1:12" ht="24" customHeight="1" x14ac:dyDescent="0.25">
      <c r="A60" s="143"/>
      <c r="B60" s="59">
        <v>42</v>
      </c>
      <c r="C60" s="59"/>
      <c r="D60" s="59"/>
      <c r="E60" s="140" t="s">
        <v>23</v>
      </c>
      <c r="F60" s="131">
        <f>SUM(F61)</f>
        <v>625.64</v>
      </c>
      <c r="G60" s="132">
        <v>2000</v>
      </c>
      <c r="H60" s="131">
        <f>SUM(H61)</f>
        <v>0</v>
      </c>
      <c r="I60" s="133">
        <v>0</v>
      </c>
      <c r="J60" s="134">
        <f t="shared" ref="J60" si="8">SUM(H60*100/G60)</f>
        <v>0</v>
      </c>
      <c r="K60" s="124"/>
      <c r="L60" s="124"/>
    </row>
    <row r="61" spans="1:12" x14ac:dyDescent="0.25">
      <c r="A61" s="144"/>
      <c r="B61" s="123"/>
      <c r="C61" s="200">
        <v>422</v>
      </c>
      <c r="D61" s="201"/>
      <c r="E61" s="202" t="s">
        <v>104</v>
      </c>
      <c r="F61" s="203">
        <f>SUM(F62)</f>
        <v>625.64</v>
      </c>
      <c r="G61" s="203"/>
      <c r="H61" s="203">
        <f>SUM(H62:H62)</f>
        <v>0</v>
      </c>
      <c r="I61" s="195">
        <v>0</v>
      </c>
      <c r="J61" s="129"/>
      <c r="K61" s="125"/>
      <c r="L61" s="124"/>
    </row>
    <row r="62" spans="1:12" ht="24.75" thickBot="1" x14ac:dyDescent="0.3">
      <c r="A62" s="187"/>
      <c r="B62" s="188"/>
      <c r="C62" s="189"/>
      <c r="D62" s="190">
        <v>4221</v>
      </c>
      <c r="E62" s="145" t="s">
        <v>105</v>
      </c>
      <c r="F62" s="191">
        <v>625.64</v>
      </c>
      <c r="G62" s="191"/>
      <c r="H62" s="191">
        <v>0</v>
      </c>
      <c r="I62" s="175">
        <v>0</v>
      </c>
      <c r="J62" s="176"/>
      <c r="K62" s="125"/>
      <c r="L62" s="124"/>
    </row>
    <row r="63" spans="1:12" x14ac:dyDescent="0.25">
      <c r="K63" s="124"/>
      <c r="L63" s="124"/>
    </row>
    <row r="64" spans="1:12" x14ac:dyDescent="0.25">
      <c r="K64" s="124"/>
      <c r="L64" s="124"/>
    </row>
    <row r="65" spans="11:12" x14ac:dyDescent="0.25">
      <c r="K65" s="124"/>
      <c r="L65" s="124"/>
    </row>
  </sheetData>
  <mergeCells count="5">
    <mergeCell ref="A21:J21"/>
    <mergeCell ref="A2:J2"/>
    <mergeCell ref="A4:J4"/>
    <mergeCell ref="A6:J6"/>
    <mergeCell ref="A9:E9"/>
  </mergeCells>
  <pageMargins left="0.70866141732283472" right="0.70866141732283472" top="0.5" bottom="0.38" header="0.31496062992125984" footer="0.31496062992125984"/>
  <pageSetup paperSize="9" scale="6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46"/>
  <sheetViews>
    <sheetView workbookViewId="0">
      <selection activeCell="J10" sqref="J10"/>
    </sheetView>
  </sheetViews>
  <sheetFormatPr defaultRowHeight="15" x14ac:dyDescent="0.25"/>
  <cols>
    <col min="1" max="1" width="25.28515625" customWidth="1"/>
    <col min="2" max="2" width="16.28515625" customWidth="1"/>
    <col min="3" max="4" width="17.42578125" customWidth="1"/>
    <col min="5" max="5" width="13.42578125" customWidth="1"/>
    <col min="6" max="6" width="10" customWidth="1"/>
  </cols>
  <sheetData>
    <row r="1" spans="1:6" ht="18" customHeight="1" x14ac:dyDescent="0.25">
      <c r="A1" s="4"/>
      <c r="B1" s="4"/>
      <c r="C1" s="4"/>
      <c r="D1" s="4"/>
      <c r="E1" s="4"/>
      <c r="F1" s="4"/>
    </row>
    <row r="2" spans="1:6" ht="15.75" customHeight="1" x14ac:dyDescent="0.25">
      <c r="A2" s="208" t="s">
        <v>15</v>
      </c>
      <c r="B2" s="208"/>
      <c r="C2" s="208"/>
      <c r="D2" s="208"/>
      <c r="E2" s="208"/>
      <c r="F2" s="208"/>
    </row>
    <row r="3" spans="1:6" ht="18" x14ac:dyDescent="0.25">
      <c r="B3" s="4"/>
      <c r="C3" s="4"/>
      <c r="D3" s="4"/>
      <c r="E3" s="5"/>
      <c r="F3" s="5"/>
    </row>
    <row r="4" spans="1:6" ht="18" customHeight="1" x14ac:dyDescent="0.25">
      <c r="A4" s="208" t="s">
        <v>4</v>
      </c>
      <c r="B4" s="208"/>
      <c r="C4" s="208"/>
      <c r="D4" s="208"/>
      <c r="E4" s="208"/>
      <c r="F4" s="208"/>
    </row>
    <row r="5" spans="1:6" ht="18" x14ac:dyDescent="0.25">
      <c r="A5" s="4"/>
      <c r="B5" s="4"/>
      <c r="C5" s="4"/>
      <c r="D5" s="4"/>
      <c r="E5" s="5"/>
      <c r="F5" s="5"/>
    </row>
    <row r="6" spans="1:6" ht="15.75" customHeight="1" x14ac:dyDescent="0.25">
      <c r="A6" s="208" t="s">
        <v>33</v>
      </c>
      <c r="B6" s="208"/>
      <c r="C6" s="208"/>
      <c r="D6" s="208"/>
      <c r="E6" s="208"/>
      <c r="F6" s="208"/>
    </row>
    <row r="7" spans="1:6" ht="18.75" thickBot="1" x14ac:dyDescent="0.3">
      <c r="A7" s="4"/>
      <c r="B7" s="4"/>
      <c r="C7" s="4"/>
      <c r="D7" s="4"/>
      <c r="E7" s="5"/>
      <c r="F7" s="5"/>
    </row>
    <row r="8" spans="1:6" ht="33" customHeight="1" x14ac:dyDescent="0.25">
      <c r="A8" s="69" t="s">
        <v>35</v>
      </c>
      <c r="B8" s="70" t="s">
        <v>128</v>
      </c>
      <c r="C8" s="71" t="s">
        <v>126</v>
      </c>
      <c r="D8" s="70" t="s">
        <v>129</v>
      </c>
      <c r="E8" s="71" t="s">
        <v>71</v>
      </c>
      <c r="F8" s="72" t="s">
        <v>72</v>
      </c>
    </row>
    <row r="9" spans="1:6" ht="15.75" customHeight="1" x14ac:dyDescent="0.25">
      <c r="A9" s="122">
        <v>1</v>
      </c>
      <c r="B9" s="105">
        <v>2</v>
      </c>
      <c r="C9" s="151">
        <v>3</v>
      </c>
      <c r="D9" s="151">
        <v>4</v>
      </c>
      <c r="E9" s="151">
        <v>5</v>
      </c>
      <c r="F9" s="152">
        <v>6</v>
      </c>
    </row>
    <row r="10" spans="1:6" x14ac:dyDescent="0.25">
      <c r="A10" s="92" t="s">
        <v>0</v>
      </c>
      <c r="B10" s="42">
        <f>SUM(B11+B13+B18+B16)</f>
        <v>84142.75</v>
      </c>
      <c r="C10" s="42">
        <f>SUM(C11+C13+C18)</f>
        <v>254000</v>
      </c>
      <c r="D10" s="42">
        <f>SUM(D11+D13+D18)</f>
        <v>108669.29</v>
      </c>
      <c r="E10" s="42">
        <f>SUM(D10*100/B10)</f>
        <v>129.14872642027981</v>
      </c>
      <c r="F10" s="93">
        <f>SUM(D10*100/C10)</f>
        <v>42.783185039370082</v>
      </c>
    </row>
    <row r="11" spans="1:6" x14ac:dyDescent="0.25">
      <c r="A11" s="77" t="s">
        <v>37</v>
      </c>
      <c r="B11" s="42">
        <f>SUM(B12:B12)</f>
        <v>83141.149999999994</v>
      </c>
      <c r="C11" s="42">
        <f>SUM(C12:C12)</f>
        <v>252777.60000000001</v>
      </c>
      <c r="D11" s="42">
        <f>SUM(D12:D12)</f>
        <v>108019.29</v>
      </c>
      <c r="E11" s="42">
        <f t="shared" ref="E11:E14" si="0">SUM(D11*100/B11)</f>
        <v>129.92277590579394</v>
      </c>
      <c r="F11" s="93">
        <f t="shared" ref="F11:F14" si="1">SUM(D11*100/C11)</f>
        <v>42.732935987998935</v>
      </c>
    </row>
    <row r="12" spans="1:6" x14ac:dyDescent="0.25">
      <c r="A12" s="94" t="s">
        <v>38</v>
      </c>
      <c r="B12" s="37">
        <v>83141.149999999994</v>
      </c>
      <c r="C12" s="37">
        <v>252777.60000000001</v>
      </c>
      <c r="D12" s="37">
        <v>108019.29</v>
      </c>
      <c r="E12" s="153">
        <f t="shared" si="0"/>
        <v>129.92277590579394</v>
      </c>
      <c r="F12" s="154">
        <f t="shared" si="1"/>
        <v>42.732935987998935</v>
      </c>
    </row>
    <row r="13" spans="1:6" x14ac:dyDescent="0.25">
      <c r="A13" s="92" t="s">
        <v>36</v>
      </c>
      <c r="B13" s="43">
        <f>SUM(B14:B15)</f>
        <v>1001.6</v>
      </c>
      <c r="C13" s="43">
        <f>SUM(C14:C15)</f>
        <v>1222.4000000000001</v>
      </c>
      <c r="D13" s="43">
        <f>SUM(D14:D15)</f>
        <v>650</v>
      </c>
      <c r="E13" s="42">
        <f t="shared" si="0"/>
        <v>64.896166134185307</v>
      </c>
      <c r="F13" s="93">
        <f t="shared" si="1"/>
        <v>53.174083769633505</v>
      </c>
    </row>
    <row r="14" spans="1:6" x14ac:dyDescent="0.25">
      <c r="A14" s="94" t="s">
        <v>53</v>
      </c>
      <c r="B14" s="36">
        <v>501.6</v>
      </c>
      <c r="C14" s="37">
        <v>1222.4000000000001</v>
      </c>
      <c r="D14" s="37">
        <v>0</v>
      </c>
      <c r="E14" s="153">
        <f t="shared" si="0"/>
        <v>0</v>
      </c>
      <c r="F14" s="154">
        <f t="shared" si="1"/>
        <v>0</v>
      </c>
    </row>
    <row r="15" spans="1:6" x14ac:dyDescent="0.25">
      <c r="A15" s="117" t="s">
        <v>54</v>
      </c>
      <c r="B15" s="118">
        <v>500</v>
      </c>
      <c r="C15" s="119">
        <v>0</v>
      </c>
      <c r="D15" s="119">
        <v>650</v>
      </c>
      <c r="E15" s="153">
        <v>0</v>
      </c>
      <c r="F15" s="154">
        <v>0</v>
      </c>
    </row>
    <row r="16" spans="1:6" x14ac:dyDescent="0.25">
      <c r="A16" s="92" t="s">
        <v>122</v>
      </c>
      <c r="B16" s="43">
        <f>SUM(B17)</f>
        <v>0</v>
      </c>
      <c r="C16" s="43">
        <f t="shared" ref="C16:D16" si="2">SUM(C17)</f>
        <v>0</v>
      </c>
      <c r="D16" s="43">
        <f t="shared" si="2"/>
        <v>0</v>
      </c>
      <c r="E16" s="42">
        <v>0</v>
      </c>
      <c r="F16" s="93">
        <v>0</v>
      </c>
    </row>
    <row r="17" spans="1:8" x14ac:dyDescent="0.25">
      <c r="A17" s="94" t="s">
        <v>123</v>
      </c>
      <c r="B17" s="36">
        <v>0</v>
      </c>
      <c r="C17" s="37">
        <v>0</v>
      </c>
      <c r="D17" s="37">
        <v>0</v>
      </c>
      <c r="E17" s="153">
        <v>0</v>
      </c>
      <c r="F17" s="154">
        <v>0</v>
      </c>
    </row>
    <row r="18" spans="1:8" x14ac:dyDescent="0.25">
      <c r="A18" s="8" t="s">
        <v>106</v>
      </c>
      <c r="B18" s="120">
        <f>SUM(B19)</f>
        <v>0</v>
      </c>
      <c r="C18" s="155">
        <f>SUM(C19)</f>
        <v>0</v>
      </c>
      <c r="D18" s="155">
        <f>SUM(D19)</f>
        <v>0</v>
      </c>
      <c r="E18" s="42">
        <v>0</v>
      </c>
      <c r="F18" s="93">
        <v>0</v>
      </c>
    </row>
    <row r="19" spans="1:8" ht="15.75" thickBot="1" x14ac:dyDescent="0.3">
      <c r="A19" s="66" t="s">
        <v>107</v>
      </c>
      <c r="B19" s="79">
        <v>0</v>
      </c>
      <c r="C19" s="80">
        <v>0</v>
      </c>
      <c r="D19" s="80">
        <v>0</v>
      </c>
      <c r="E19" s="80">
        <v>0</v>
      </c>
      <c r="F19" s="95">
        <v>0</v>
      </c>
    </row>
    <row r="21" spans="1:8" ht="15.75" customHeight="1" x14ac:dyDescent="0.25">
      <c r="A21" s="208" t="s">
        <v>34</v>
      </c>
      <c r="B21" s="208"/>
      <c r="C21" s="208"/>
      <c r="D21" s="208"/>
      <c r="E21" s="208"/>
      <c r="F21" s="208"/>
    </row>
    <row r="22" spans="1:8" ht="18.75" thickBot="1" x14ac:dyDescent="0.3">
      <c r="A22" s="4"/>
      <c r="B22" s="4"/>
      <c r="C22" s="4"/>
      <c r="D22" s="4"/>
      <c r="E22" s="5"/>
      <c r="F22" s="5"/>
    </row>
    <row r="23" spans="1:8" ht="39.75" customHeight="1" x14ac:dyDescent="0.25">
      <c r="A23" s="69" t="s">
        <v>35</v>
      </c>
      <c r="B23" s="70" t="s">
        <v>128</v>
      </c>
      <c r="C23" s="71" t="s">
        <v>126</v>
      </c>
      <c r="D23" s="70" t="s">
        <v>129</v>
      </c>
      <c r="E23" s="71" t="s">
        <v>71</v>
      </c>
      <c r="F23" s="72" t="s">
        <v>72</v>
      </c>
    </row>
    <row r="24" spans="1:8" x14ac:dyDescent="0.25">
      <c r="A24" s="92" t="s">
        <v>1</v>
      </c>
      <c r="B24" s="42">
        <f>SUM(B25+B27+B30)</f>
        <v>85324.53</v>
      </c>
      <c r="C24" s="42">
        <f t="shared" ref="C24:D24" si="3">SUM(C25+C27+C30)</f>
        <v>254000</v>
      </c>
      <c r="D24" s="42">
        <f t="shared" si="3"/>
        <v>108623.44</v>
      </c>
      <c r="E24" s="42">
        <f>SUM(D24*100/B24)</f>
        <v>127.30622717757718</v>
      </c>
      <c r="F24" s="93">
        <f>SUM(D24*100/C24)</f>
        <v>42.765133858267717</v>
      </c>
    </row>
    <row r="25" spans="1:8" ht="15.75" customHeight="1" x14ac:dyDescent="0.25">
      <c r="A25" s="77" t="s">
        <v>37</v>
      </c>
      <c r="B25" s="44">
        <f>SUM(B26:B26)</f>
        <v>84122.93</v>
      </c>
      <c r="C25" s="44">
        <f>SUM(C26:C26)</f>
        <v>252777.60000000001</v>
      </c>
      <c r="D25" s="44">
        <f>SUM(D26:D26)</f>
        <v>108623.44</v>
      </c>
      <c r="E25" s="42">
        <f t="shared" ref="E25" si="4">SUM(D25*100/B25)</f>
        <v>129.12465126927938</v>
      </c>
      <c r="F25" s="93">
        <f t="shared" ref="F25" si="5">SUM(D25*100/C25)</f>
        <v>42.971940551694452</v>
      </c>
    </row>
    <row r="26" spans="1:8" x14ac:dyDescent="0.25">
      <c r="A26" s="94" t="s">
        <v>38</v>
      </c>
      <c r="B26" s="37">
        <v>84122.93</v>
      </c>
      <c r="C26" s="37">
        <v>252777.60000000001</v>
      </c>
      <c r="D26" s="37">
        <v>108623.44</v>
      </c>
      <c r="E26" s="153">
        <f>SUM(D26*100/B26)</f>
        <v>129.12465126927938</v>
      </c>
      <c r="F26" s="154">
        <f>SUM(D26*100/C26)</f>
        <v>42.971940551694452</v>
      </c>
      <c r="H26" s="147"/>
    </row>
    <row r="27" spans="1:8" x14ac:dyDescent="0.25">
      <c r="A27" s="92" t="s">
        <v>36</v>
      </c>
      <c r="B27" s="44">
        <f>SUM(B28:B29)</f>
        <v>501.6</v>
      </c>
      <c r="C27" s="44">
        <f t="shared" ref="C27" si="6">SUM(C28:C29)</f>
        <v>1222.4000000000001</v>
      </c>
      <c r="D27" s="44">
        <f t="shared" ref="D27" si="7">SUM(D28:D29)</f>
        <v>0</v>
      </c>
      <c r="E27" s="42">
        <f t="shared" ref="E27" si="8">SUM(D27*100/B27)</f>
        <v>0</v>
      </c>
      <c r="F27" s="93">
        <f t="shared" ref="F27" si="9">SUM(D27*100/C27)</f>
        <v>0</v>
      </c>
    </row>
    <row r="28" spans="1:8" ht="14.25" customHeight="1" x14ac:dyDescent="0.25">
      <c r="A28" s="94" t="s">
        <v>51</v>
      </c>
      <c r="B28" s="37">
        <v>501.6</v>
      </c>
      <c r="C28" s="37">
        <v>1222.4000000000001</v>
      </c>
      <c r="D28" s="37">
        <v>0</v>
      </c>
      <c r="E28" s="153">
        <f>SUM(D28*100/B28)</f>
        <v>0</v>
      </c>
      <c r="F28" s="154">
        <f>SUM(D28*100/C28)</f>
        <v>0</v>
      </c>
    </row>
    <row r="29" spans="1:8" ht="14.25" customHeight="1" x14ac:dyDescent="0.25">
      <c r="A29" s="94" t="s">
        <v>54</v>
      </c>
      <c r="B29" s="37">
        <v>0</v>
      </c>
      <c r="C29" s="37">
        <v>0</v>
      </c>
      <c r="D29" s="37">
        <v>0</v>
      </c>
      <c r="E29" s="153">
        <v>0</v>
      </c>
      <c r="F29" s="154">
        <v>0</v>
      </c>
      <c r="H29" s="147"/>
    </row>
    <row r="30" spans="1:8" x14ac:dyDescent="0.25">
      <c r="A30" s="149" t="s">
        <v>106</v>
      </c>
      <c r="B30" s="148">
        <f>SUM(B31)</f>
        <v>700</v>
      </c>
      <c r="C30" s="156">
        <f>SUM(C31)</f>
        <v>0</v>
      </c>
      <c r="D30" s="156">
        <f>SUM(D31)</f>
        <v>0</v>
      </c>
      <c r="E30" s="42">
        <v>0</v>
      </c>
      <c r="F30" s="93">
        <v>0</v>
      </c>
    </row>
    <row r="31" spans="1:8" x14ac:dyDescent="0.3">
      <c r="A31" s="150" t="s">
        <v>107</v>
      </c>
      <c r="B31" s="79">
        <v>700</v>
      </c>
      <c r="C31" s="80">
        <v>0</v>
      </c>
      <c r="D31" s="80">
        <v>0</v>
      </c>
      <c r="E31" s="80">
        <v>0</v>
      </c>
      <c r="F31" s="95">
        <v>0</v>
      </c>
      <c r="H31" s="146"/>
    </row>
    <row r="33" spans="3:8" x14ac:dyDescent="0.25">
      <c r="C33" s="146"/>
      <c r="D33" s="147"/>
      <c r="E33" s="147"/>
      <c r="H33" s="147"/>
    </row>
    <row r="34" spans="3:8" x14ac:dyDescent="0.25">
      <c r="C34" s="146"/>
      <c r="D34" s="146"/>
      <c r="E34" s="147"/>
    </row>
    <row r="35" spans="3:8" x14ac:dyDescent="0.25">
      <c r="C35" s="147"/>
      <c r="D35" s="147"/>
      <c r="E35" s="147"/>
    </row>
    <row r="36" spans="3:8" x14ac:dyDescent="0.25">
      <c r="D36" s="147"/>
      <c r="E36" s="147"/>
    </row>
    <row r="37" spans="3:8" x14ac:dyDescent="0.25">
      <c r="D37" s="147"/>
      <c r="E37" s="147"/>
    </row>
    <row r="38" spans="3:8" x14ac:dyDescent="0.25">
      <c r="C38" s="147"/>
      <c r="D38" s="147"/>
    </row>
    <row r="39" spans="3:8" x14ac:dyDescent="0.25">
      <c r="C39" s="147"/>
      <c r="D39" s="147"/>
    </row>
    <row r="40" spans="3:8" x14ac:dyDescent="0.25">
      <c r="C40" s="147"/>
      <c r="D40" s="147"/>
    </row>
    <row r="41" spans="3:8" x14ac:dyDescent="0.25">
      <c r="C41" s="147"/>
      <c r="D41" s="147"/>
    </row>
    <row r="42" spans="3:8" x14ac:dyDescent="0.25">
      <c r="C42" s="147"/>
      <c r="D42" s="147"/>
    </row>
    <row r="43" spans="3:8" x14ac:dyDescent="0.25">
      <c r="C43" s="147"/>
      <c r="D43" s="147"/>
    </row>
    <row r="44" spans="3:8" x14ac:dyDescent="0.25">
      <c r="C44" s="147"/>
      <c r="D44" s="147"/>
    </row>
    <row r="45" spans="3:8" x14ac:dyDescent="0.25">
      <c r="C45" s="147"/>
      <c r="D45" s="147"/>
    </row>
    <row r="46" spans="3:8" x14ac:dyDescent="0.25">
      <c r="C46" s="147"/>
      <c r="D46" s="147"/>
    </row>
  </sheetData>
  <mergeCells count="4">
    <mergeCell ref="A2:F2"/>
    <mergeCell ref="A4:F4"/>
    <mergeCell ref="A6:F6"/>
    <mergeCell ref="A21:F21"/>
  </mergeCells>
  <phoneticPr fontId="17" type="noConversion"/>
  <pageMargins left="0.77" right="0.70866141732283472" top="0.74803149606299213" bottom="0.74803149606299213" header="0.31496062992125984" footer="0.31496062992125984"/>
  <pageSetup paperSize="9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12"/>
  <sheetViews>
    <sheetView workbookViewId="0">
      <selection activeCell="L12" sqref="L12"/>
    </sheetView>
  </sheetViews>
  <sheetFormatPr defaultRowHeight="15" x14ac:dyDescent="0.25"/>
  <cols>
    <col min="1" max="1" width="37.7109375" customWidth="1"/>
    <col min="2" max="2" width="13.28515625" customWidth="1"/>
    <col min="3" max="3" width="15" customWidth="1"/>
    <col min="4" max="4" width="13.85546875" customWidth="1"/>
    <col min="5" max="5" width="10.85546875" customWidth="1"/>
    <col min="6" max="6" width="11.42578125" customWidth="1"/>
  </cols>
  <sheetData>
    <row r="1" spans="1:6" ht="18" customHeight="1" x14ac:dyDescent="0.25">
      <c r="A1" s="4"/>
      <c r="B1" s="4"/>
      <c r="C1" s="4"/>
      <c r="D1" s="4"/>
      <c r="E1" s="4"/>
      <c r="F1" s="4"/>
    </row>
    <row r="2" spans="1:6" ht="15.75" x14ac:dyDescent="0.25">
      <c r="A2" s="208" t="s">
        <v>15</v>
      </c>
      <c r="B2" s="208"/>
      <c r="C2" s="208"/>
      <c r="D2" s="208"/>
      <c r="E2" s="218"/>
      <c r="F2" s="218"/>
    </row>
    <row r="3" spans="1:6" ht="18" x14ac:dyDescent="0.25">
      <c r="A3" s="4"/>
      <c r="B3" s="4"/>
      <c r="C3" s="4"/>
      <c r="D3" s="4"/>
      <c r="E3" s="5"/>
      <c r="F3" s="5"/>
    </row>
    <row r="4" spans="1:6" ht="18" customHeight="1" x14ac:dyDescent="0.25">
      <c r="A4" s="208" t="s">
        <v>4</v>
      </c>
      <c r="B4" s="209"/>
      <c r="C4" s="209"/>
      <c r="D4" s="209"/>
      <c r="E4" s="209"/>
      <c r="F4" s="209"/>
    </row>
    <row r="5" spans="1:6" ht="18" x14ac:dyDescent="0.25">
      <c r="A5" s="4"/>
      <c r="B5" s="4"/>
      <c r="C5" s="4"/>
      <c r="D5" s="4"/>
      <c r="E5" s="5"/>
      <c r="F5" s="5"/>
    </row>
    <row r="6" spans="1:6" ht="15.75" x14ac:dyDescent="0.25">
      <c r="A6" s="208" t="s">
        <v>11</v>
      </c>
      <c r="B6" s="226"/>
      <c r="C6" s="226"/>
      <c r="D6" s="226"/>
      <c r="E6" s="226"/>
      <c r="F6" s="226"/>
    </row>
    <row r="7" spans="1:6" ht="18.75" thickBot="1" x14ac:dyDescent="0.3">
      <c r="A7" s="4"/>
      <c r="B7" s="4"/>
      <c r="C7" s="4"/>
      <c r="D7" s="4"/>
      <c r="E7" s="5"/>
      <c r="F7" s="5"/>
    </row>
    <row r="8" spans="1:6" ht="30.75" customHeight="1" x14ac:dyDescent="0.25">
      <c r="A8" s="69" t="s">
        <v>35</v>
      </c>
      <c r="B8" s="70" t="s">
        <v>128</v>
      </c>
      <c r="C8" s="71" t="s">
        <v>126</v>
      </c>
      <c r="D8" s="70" t="s">
        <v>129</v>
      </c>
      <c r="E8" s="71" t="s">
        <v>110</v>
      </c>
      <c r="F8" s="72" t="s">
        <v>111</v>
      </c>
    </row>
    <row r="9" spans="1:6" ht="15" customHeight="1" x14ac:dyDescent="0.25">
      <c r="A9" s="122">
        <v>1</v>
      </c>
      <c r="B9" s="105">
        <v>2</v>
      </c>
      <c r="C9" s="105">
        <v>3</v>
      </c>
      <c r="D9" s="105">
        <v>4</v>
      </c>
      <c r="E9" s="105">
        <v>5</v>
      </c>
      <c r="F9" s="106">
        <v>6</v>
      </c>
    </row>
    <row r="10" spans="1:6" ht="20.100000000000001" customHeight="1" x14ac:dyDescent="0.25">
      <c r="A10" s="73" t="s">
        <v>12</v>
      </c>
      <c r="B10" s="43">
        <f>SUM(B11)</f>
        <v>85324.53</v>
      </c>
      <c r="C10" s="43">
        <f t="shared" ref="C10:D10" si="0">SUM(C11)</f>
        <v>254000</v>
      </c>
      <c r="D10" s="43">
        <f t="shared" si="0"/>
        <v>108623.44</v>
      </c>
      <c r="E10" s="43">
        <f>SUM(D10*100/B10)</f>
        <v>127.30622717757718</v>
      </c>
      <c r="F10" s="74">
        <f>SUM(D10*100/C10)</f>
        <v>42.765133858267717</v>
      </c>
    </row>
    <row r="11" spans="1:6" ht="20.100000000000001" customHeight="1" x14ac:dyDescent="0.25">
      <c r="A11" s="89" t="s">
        <v>67</v>
      </c>
      <c r="B11" s="45">
        <f t="shared" ref="B11:D11" si="1">SUM(B12)</f>
        <v>85324.53</v>
      </c>
      <c r="C11" s="45">
        <f t="shared" si="1"/>
        <v>254000</v>
      </c>
      <c r="D11" s="45">
        <f t="shared" si="1"/>
        <v>108623.44</v>
      </c>
      <c r="E11" s="43">
        <f t="shared" ref="E11" si="2">SUM(D11*100/B11)</f>
        <v>127.30622717757718</v>
      </c>
      <c r="F11" s="74">
        <f>SUM(D11*100/C11)</f>
        <v>42.765133858267717</v>
      </c>
    </row>
    <row r="12" spans="1:6" ht="20.100000000000001" customHeight="1" thickBot="1" x14ac:dyDescent="0.3">
      <c r="A12" s="98" t="s">
        <v>68</v>
      </c>
      <c r="B12" s="90">
        <v>85324.53</v>
      </c>
      <c r="C12" s="91">
        <v>254000</v>
      </c>
      <c r="D12" s="91">
        <v>108623.44</v>
      </c>
      <c r="E12" s="79">
        <f>SUM(D12*100/B12)</f>
        <v>127.30622717757718</v>
      </c>
      <c r="F12" s="88">
        <f>SUM(D12*100/C12)</f>
        <v>42.765133858267717</v>
      </c>
    </row>
  </sheetData>
  <mergeCells count="3">
    <mergeCell ref="A2:F2"/>
    <mergeCell ref="A4:F4"/>
    <mergeCell ref="A6:F6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3"/>
  <sheetViews>
    <sheetView workbookViewId="0">
      <selection activeCell="L8" sqref="L8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25.28515625" customWidth="1"/>
    <col min="4" max="4" width="11.140625" customWidth="1"/>
    <col min="5" max="5" width="12.5703125" customWidth="1"/>
    <col min="6" max="6" width="12.42578125" customWidth="1"/>
    <col min="7" max="7" width="10.42578125" customWidth="1"/>
    <col min="8" max="8" width="12.140625" customWidth="1"/>
  </cols>
  <sheetData>
    <row r="1" spans="1:8" ht="18" customHeight="1" x14ac:dyDescent="0.25">
      <c r="A1" s="4"/>
      <c r="B1" s="4"/>
      <c r="C1" s="4"/>
      <c r="D1" s="4"/>
      <c r="E1" s="4"/>
      <c r="F1" s="4"/>
      <c r="G1" s="4"/>
      <c r="H1" s="4"/>
    </row>
    <row r="2" spans="1:8" ht="15.75" customHeight="1" x14ac:dyDescent="0.25">
      <c r="A2" s="208" t="s">
        <v>15</v>
      </c>
      <c r="B2" s="208"/>
      <c r="C2" s="208"/>
      <c r="D2" s="208"/>
      <c r="E2" s="208"/>
      <c r="F2" s="208"/>
      <c r="G2" s="208"/>
      <c r="H2" s="208"/>
    </row>
    <row r="3" spans="1:8" ht="18" x14ac:dyDescent="0.25">
      <c r="A3" s="4"/>
      <c r="B3" s="4"/>
      <c r="C3" s="4"/>
      <c r="D3" s="4"/>
      <c r="E3" s="4"/>
      <c r="F3" s="4"/>
      <c r="G3" s="5"/>
      <c r="H3" s="5"/>
    </row>
    <row r="4" spans="1:8" ht="18" customHeight="1" x14ac:dyDescent="0.25">
      <c r="A4" s="208" t="s">
        <v>39</v>
      </c>
      <c r="B4" s="208"/>
      <c r="C4" s="208"/>
      <c r="D4" s="208"/>
      <c r="E4" s="208"/>
      <c r="F4" s="208"/>
      <c r="G4" s="208"/>
      <c r="H4" s="208"/>
    </row>
    <row r="5" spans="1:8" ht="18.75" thickBot="1" x14ac:dyDescent="0.3">
      <c r="A5" s="4"/>
      <c r="B5" s="4"/>
      <c r="C5" s="4"/>
      <c r="D5" s="4"/>
      <c r="E5" s="4"/>
      <c r="F5" s="4"/>
      <c r="G5" s="5"/>
      <c r="H5" s="5"/>
    </row>
    <row r="6" spans="1:8" ht="36" customHeight="1" x14ac:dyDescent="0.25">
      <c r="A6" s="69" t="s">
        <v>5</v>
      </c>
      <c r="B6" s="70" t="s">
        <v>6</v>
      </c>
      <c r="C6" s="70" t="s">
        <v>24</v>
      </c>
      <c r="D6" s="70" t="s">
        <v>128</v>
      </c>
      <c r="E6" s="71" t="s">
        <v>126</v>
      </c>
      <c r="F6" s="71" t="s">
        <v>129</v>
      </c>
      <c r="G6" s="180" t="s">
        <v>71</v>
      </c>
      <c r="H6" s="181" t="s">
        <v>112</v>
      </c>
    </row>
    <row r="7" spans="1:8" x14ac:dyDescent="0.25">
      <c r="A7" s="82"/>
      <c r="B7" s="24"/>
      <c r="C7" s="22" t="s">
        <v>41</v>
      </c>
      <c r="D7" s="43">
        <f>SUM(D8)</f>
        <v>0</v>
      </c>
      <c r="E7" s="43">
        <f t="shared" ref="E7:H8" si="0">SUM(E8)</f>
        <v>0</v>
      </c>
      <c r="F7" s="43">
        <f t="shared" si="0"/>
        <v>0</v>
      </c>
      <c r="G7" s="43">
        <f t="shared" si="0"/>
        <v>0</v>
      </c>
      <c r="H7" s="74">
        <f t="shared" si="0"/>
        <v>0</v>
      </c>
    </row>
    <row r="8" spans="1:8" ht="25.5" x14ac:dyDescent="0.25">
      <c r="A8" s="73">
        <v>8</v>
      </c>
      <c r="B8" s="8"/>
      <c r="C8" s="8" t="s">
        <v>13</v>
      </c>
      <c r="D8" s="43">
        <f>SUM(D9)</f>
        <v>0</v>
      </c>
      <c r="E8" s="43">
        <f t="shared" si="0"/>
        <v>0</v>
      </c>
      <c r="F8" s="43">
        <f t="shared" si="0"/>
        <v>0</v>
      </c>
      <c r="G8" s="43">
        <f t="shared" si="0"/>
        <v>0</v>
      </c>
      <c r="H8" s="74">
        <f t="shared" si="0"/>
        <v>0</v>
      </c>
    </row>
    <row r="9" spans="1:8" x14ac:dyDescent="0.25">
      <c r="A9" s="73"/>
      <c r="B9" s="11">
        <v>84</v>
      </c>
      <c r="C9" s="11" t="s">
        <v>17</v>
      </c>
      <c r="D9" s="36">
        <v>0</v>
      </c>
      <c r="E9" s="36">
        <v>0</v>
      </c>
      <c r="F9" s="36">
        <v>0</v>
      </c>
      <c r="G9" s="36">
        <v>0</v>
      </c>
      <c r="H9" s="83">
        <v>0</v>
      </c>
    </row>
    <row r="10" spans="1:8" x14ac:dyDescent="0.25">
      <c r="A10" s="73"/>
      <c r="B10" s="11"/>
      <c r="C10" s="25"/>
      <c r="D10" s="36"/>
      <c r="E10" s="36"/>
      <c r="F10" s="36"/>
      <c r="G10" s="36"/>
      <c r="H10" s="83"/>
    </row>
    <row r="11" spans="1:8" x14ac:dyDescent="0.25">
      <c r="A11" s="73"/>
      <c r="B11" s="11"/>
      <c r="C11" s="22" t="s">
        <v>44</v>
      </c>
      <c r="D11" s="43">
        <f>SUM(D12)</f>
        <v>0</v>
      </c>
      <c r="E11" s="43">
        <f t="shared" ref="E11:H12" si="1">SUM(E12)</f>
        <v>0</v>
      </c>
      <c r="F11" s="43">
        <f t="shared" si="1"/>
        <v>0</v>
      </c>
      <c r="G11" s="43">
        <f t="shared" si="1"/>
        <v>0</v>
      </c>
      <c r="H11" s="74">
        <f t="shared" si="1"/>
        <v>0</v>
      </c>
    </row>
    <row r="12" spans="1:8" ht="25.5" x14ac:dyDescent="0.25">
      <c r="A12" s="84">
        <v>5</v>
      </c>
      <c r="B12" s="10"/>
      <c r="C12" s="15" t="s">
        <v>14</v>
      </c>
      <c r="D12" s="43">
        <f>SUM(D13)</f>
        <v>0</v>
      </c>
      <c r="E12" s="43">
        <f t="shared" si="1"/>
        <v>0</v>
      </c>
      <c r="F12" s="43">
        <f t="shared" si="1"/>
        <v>0</v>
      </c>
      <c r="G12" s="43">
        <f t="shared" si="1"/>
        <v>0</v>
      </c>
      <c r="H12" s="74">
        <f t="shared" si="1"/>
        <v>0</v>
      </c>
    </row>
    <row r="13" spans="1:8" ht="26.25" thickBot="1" x14ac:dyDescent="0.3">
      <c r="A13" s="85"/>
      <c r="B13" s="86">
        <v>54</v>
      </c>
      <c r="C13" s="87" t="s">
        <v>18</v>
      </c>
      <c r="D13" s="79">
        <v>0</v>
      </c>
      <c r="E13" s="79">
        <v>0</v>
      </c>
      <c r="F13" s="79">
        <v>0</v>
      </c>
      <c r="G13" s="79">
        <v>0</v>
      </c>
      <c r="H13" s="88">
        <v>0</v>
      </c>
    </row>
  </sheetData>
  <mergeCells count="2">
    <mergeCell ref="A2:H2"/>
    <mergeCell ref="A4:H4"/>
  </mergeCells>
  <pageMargins left="0.70866141732283472" right="0.70866141732283472" top="0.74803149606299213" bottom="0.74803149606299213" header="0.31496062992125984" footer="0.31496062992125984"/>
  <pageSetup paperSize="9" scale="8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13"/>
  <sheetViews>
    <sheetView tabSelected="1" workbookViewId="0">
      <selection activeCell="P12" sqref="P12"/>
    </sheetView>
  </sheetViews>
  <sheetFormatPr defaultRowHeight="15" x14ac:dyDescent="0.25"/>
  <cols>
    <col min="1" max="1" width="25.28515625" customWidth="1"/>
    <col min="2" max="2" width="11.85546875" customWidth="1"/>
    <col min="3" max="3" width="12.140625" customWidth="1"/>
    <col min="4" max="4" width="14.28515625" customWidth="1"/>
    <col min="5" max="5" width="12.7109375" customWidth="1"/>
    <col min="6" max="6" width="13.42578125" customWidth="1"/>
  </cols>
  <sheetData>
    <row r="1" spans="1:6" ht="18" customHeight="1" x14ac:dyDescent="0.25">
      <c r="A1" s="4"/>
      <c r="B1" s="4"/>
      <c r="C1" s="4"/>
      <c r="D1" s="4"/>
      <c r="E1" s="4"/>
      <c r="F1" s="4"/>
    </row>
    <row r="2" spans="1:6" ht="15.75" customHeight="1" x14ac:dyDescent="0.25">
      <c r="A2" s="208" t="s">
        <v>15</v>
      </c>
      <c r="B2" s="208"/>
      <c r="C2" s="208"/>
      <c r="D2" s="208"/>
      <c r="E2" s="208"/>
      <c r="F2" s="208"/>
    </row>
    <row r="3" spans="1:6" ht="18" x14ac:dyDescent="0.25">
      <c r="A3" s="4"/>
      <c r="B3" s="4"/>
      <c r="C3" s="4"/>
      <c r="D3" s="4"/>
      <c r="E3" s="5"/>
      <c r="F3" s="5"/>
    </row>
    <row r="4" spans="1:6" ht="18" customHeight="1" x14ac:dyDescent="0.25">
      <c r="A4" s="208" t="s">
        <v>40</v>
      </c>
      <c r="B4" s="208"/>
      <c r="C4" s="208"/>
      <c r="D4" s="208"/>
      <c r="E4" s="208"/>
      <c r="F4" s="208"/>
    </row>
    <row r="5" spans="1:6" ht="18.75" thickBot="1" x14ac:dyDescent="0.3">
      <c r="A5" s="4"/>
      <c r="B5" s="4"/>
      <c r="C5" s="4"/>
      <c r="D5" s="4"/>
      <c r="E5" s="5"/>
      <c r="F5" s="5"/>
    </row>
    <row r="6" spans="1:6" ht="30.75" customHeight="1" x14ac:dyDescent="0.25">
      <c r="A6" s="69" t="s">
        <v>35</v>
      </c>
      <c r="B6" s="70" t="s">
        <v>128</v>
      </c>
      <c r="C6" s="71" t="s">
        <v>126</v>
      </c>
      <c r="D6" s="70" t="s">
        <v>129</v>
      </c>
      <c r="E6" s="71" t="s">
        <v>71</v>
      </c>
      <c r="F6" s="72" t="s">
        <v>72</v>
      </c>
    </row>
    <row r="7" spans="1:6" x14ac:dyDescent="0.25">
      <c r="A7" s="73" t="s">
        <v>41</v>
      </c>
      <c r="B7" s="43">
        <f>SUM(B8)</f>
        <v>0</v>
      </c>
      <c r="C7" s="43">
        <f t="shared" ref="C7:F8" si="0">SUM(C8)</f>
        <v>0</v>
      </c>
      <c r="D7" s="43">
        <f t="shared" si="0"/>
        <v>0</v>
      </c>
      <c r="E7" s="43">
        <f t="shared" si="0"/>
        <v>0</v>
      </c>
      <c r="F7" s="74">
        <f t="shared" si="0"/>
        <v>0</v>
      </c>
    </row>
    <row r="8" spans="1:6" ht="25.5" x14ac:dyDescent="0.25">
      <c r="A8" s="73" t="s">
        <v>42</v>
      </c>
      <c r="B8" s="43">
        <f>SUM(B9)</f>
        <v>0</v>
      </c>
      <c r="C8" s="43">
        <f t="shared" si="0"/>
        <v>0</v>
      </c>
      <c r="D8" s="43">
        <f t="shared" si="0"/>
        <v>0</v>
      </c>
      <c r="E8" s="43">
        <f t="shared" si="0"/>
        <v>0</v>
      </c>
      <c r="F8" s="74">
        <f t="shared" si="0"/>
        <v>0</v>
      </c>
    </row>
    <row r="9" spans="1:6" ht="25.5" x14ac:dyDescent="0.25">
      <c r="A9" s="75" t="s">
        <v>43</v>
      </c>
      <c r="B9" s="36">
        <v>0</v>
      </c>
      <c r="C9" s="37">
        <v>0</v>
      </c>
      <c r="D9" s="37">
        <v>0</v>
      </c>
      <c r="E9" s="37">
        <v>0</v>
      </c>
      <c r="F9" s="76">
        <v>0</v>
      </c>
    </row>
    <row r="10" spans="1:6" x14ac:dyDescent="0.25">
      <c r="A10" s="75"/>
      <c r="B10" s="36"/>
      <c r="C10" s="37"/>
      <c r="D10" s="37"/>
      <c r="E10" s="37"/>
      <c r="F10" s="76"/>
    </row>
    <row r="11" spans="1:6" x14ac:dyDescent="0.25">
      <c r="A11" s="73" t="s">
        <v>44</v>
      </c>
      <c r="B11" s="43">
        <f>SUM(B12)</f>
        <v>0</v>
      </c>
      <c r="C11" s="43">
        <f t="shared" ref="C11:F12" si="1">SUM(C12)</f>
        <v>0</v>
      </c>
      <c r="D11" s="43">
        <f t="shared" si="1"/>
        <v>0</v>
      </c>
      <c r="E11" s="43">
        <f t="shared" si="1"/>
        <v>0</v>
      </c>
      <c r="F11" s="74">
        <f t="shared" si="1"/>
        <v>0</v>
      </c>
    </row>
    <row r="12" spans="1:6" x14ac:dyDescent="0.25">
      <c r="A12" s="77" t="s">
        <v>37</v>
      </c>
      <c r="B12" s="43">
        <f>SUM(B13)</f>
        <v>0</v>
      </c>
      <c r="C12" s="43">
        <f t="shared" si="1"/>
        <v>0</v>
      </c>
      <c r="D12" s="43">
        <f t="shared" si="1"/>
        <v>0</v>
      </c>
      <c r="E12" s="43">
        <f t="shared" si="1"/>
        <v>0</v>
      </c>
      <c r="F12" s="74">
        <f t="shared" si="1"/>
        <v>0</v>
      </c>
    </row>
    <row r="13" spans="1:6" ht="15.75" thickBot="1" x14ac:dyDescent="0.3">
      <c r="A13" s="78" t="s">
        <v>38</v>
      </c>
      <c r="B13" s="79">
        <v>0</v>
      </c>
      <c r="C13" s="80">
        <v>0</v>
      </c>
      <c r="D13" s="80">
        <v>0</v>
      </c>
      <c r="E13" s="80">
        <v>0</v>
      </c>
      <c r="F13" s="81">
        <v>0</v>
      </c>
    </row>
  </sheetData>
  <mergeCells count="2">
    <mergeCell ref="A2:F2"/>
    <mergeCell ref="A4:F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F8B98-C040-45FD-92DE-A2B5DA7958D7}">
  <sheetPr>
    <pageSetUpPr fitToPage="1"/>
  </sheetPr>
  <dimension ref="A1:L43"/>
  <sheetViews>
    <sheetView workbookViewId="0">
      <selection activeCell="N10" sqref="N10"/>
    </sheetView>
  </sheetViews>
  <sheetFormatPr defaultRowHeight="15" x14ac:dyDescent="0.25"/>
  <cols>
    <col min="1" max="1" width="1.42578125" customWidth="1"/>
    <col min="2" max="2" width="7.42578125" bestFit="1" customWidth="1"/>
    <col min="3" max="3" width="8.42578125" bestFit="1" customWidth="1"/>
    <col min="4" max="4" width="37.42578125" customWidth="1"/>
    <col min="5" max="6" width="17" customWidth="1"/>
    <col min="7" max="7" width="15.7109375" customWidth="1"/>
    <col min="8" max="9" width="11.7109375" bestFit="1" customWidth="1"/>
  </cols>
  <sheetData>
    <row r="1" spans="1:12" ht="18" customHeight="1" x14ac:dyDescent="0.25">
      <c r="B1" s="121"/>
      <c r="C1" s="121"/>
      <c r="D1" s="121"/>
      <c r="E1" s="121"/>
      <c r="F1" s="121"/>
      <c r="G1" s="121"/>
    </row>
    <row r="2" spans="1:12" ht="16.5" thickBot="1" x14ac:dyDescent="0.3">
      <c r="B2" s="46"/>
      <c r="C2" s="208" t="s">
        <v>55</v>
      </c>
      <c r="D2" s="240"/>
      <c r="E2" s="240"/>
      <c r="F2" s="240"/>
      <c r="G2" s="240"/>
    </row>
    <row r="3" spans="1:12" ht="32.25" customHeight="1" x14ac:dyDescent="0.25">
      <c r="B3" s="241" t="s">
        <v>56</v>
      </c>
      <c r="C3" s="242"/>
      <c r="D3" s="243"/>
      <c r="E3" s="67" t="s">
        <v>127</v>
      </c>
      <c r="F3" s="67" t="s">
        <v>129</v>
      </c>
      <c r="G3" s="161" t="s">
        <v>117</v>
      </c>
    </row>
    <row r="4" spans="1:12" s="47" customFormat="1" ht="15.75" customHeight="1" x14ac:dyDescent="0.2">
      <c r="B4" s="244">
        <v>1</v>
      </c>
      <c r="C4" s="245"/>
      <c r="D4" s="246"/>
      <c r="E4" s="48">
        <v>2</v>
      </c>
      <c r="F4" s="48">
        <v>3</v>
      </c>
      <c r="G4" s="162" t="s">
        <v>116</v>
      </c>
    </row>
    <row r="5" spans="1:12" s="49" customFormat="1" ht="30" customHeight="1" x14ac:dyDescent="0.25">
      <c r="B5" s="247">
        <v>43020</v>
      </c>
      <c r="C5" s="248"/>
      <c r="D5" s="50" t="s">
        <v>57</v>
      </c>
      <c r="E5" s="51">
        <f>SUM(E6)</f>
        <v>254000</v>
      </c>
      <c r="F5" s="51">
        <f t="shared" ref="F5" si="0">SUM(F6)</f>
        <v>108623.43999999999</v>
      </c>
      <c r="G5" s="163">
        <f>SUM(F5*100/E5)</f>
        <v>42.76513385826771</v>
      </c>
      <c r="H5" s="52"/>
      <c r="I5" s="52"/>
      <c r="J5" s="52"/>
      <c r="K5" s="52"/>
      <c r="L5" s="52"/>
    </row>
    <row r="6" spans="1:12" s="49" customFormat="1" ht="24" customHeight="1" x14ac:dyDescent="0.25">
      <c r="B6" s="249">
        <v>1010</v>
      </c>
      <c r="C6" s="250"/>
      <c r="D6" s="53" t="s">
        <v>58</v>
      </c>
      <c r="E6" s="54">
        <f>SUM(E7+E32+E36+E40)</f>
        <v>254000</v>
      </c>
      <c r="F6" s="54">
        <f>SUM(F7+F32+F36+F40)</f>
        <v>108623.43999999999</v>
      </c>
      <c r="G6" s="164">
        <f>SUM(F6*100/E6)</f>
        <v>42.76513385826771</v>
      </c>
      <c r="H6" s="52"/>
      <c r="I6" s="52"/>
      <c r="J6" s="52"/>
      <c r="K6" s="52"/>
      <c r="L6" s="52"/>
    </row>
    <row r="7" spans="1:12" s="49" customFormat="1" ht="21.75" customHeight="1" x14ac:dyDescent="0.25">
      <c r="B7" s="232" t="s">
        <v>59</v>
      </c>
      <c r="C7" s="233"/>
      <c r="D7" s="55" t="s">
        <v>115</v>
      </c>
      <c r="E7" s="56">
        <f>SUM(E8)</f>
        <v>250777.60000000001</v>
      </c>
      <c r="F7" s="56">
        <f>SUM(F8)</f>
        <v>108623.43999999999</v>
      </c>
      <c r="G7" s="165">
        <f>SUM(F7*100/E7)</f>
        <v>43.314650112290721</v>
      </c>
      <c r="H7" s="52"/>
      <c r="I7" s="52"/>
      <c r="J7" s="52"/>
      <c r="K7" s="52"/>
      <c r="L7" s="52"/>
    </row>
    <row r="8" spans="1:12" s="49" customFormat="1" ht="21.75" customHeight="1" x14ac:dyDescent="0.25">
      <c r="B8" s="230">
        <v>11</v>
      </c>
      <c r="C8" s="231"/>
      <c r="D8" s="57" t="s">
        <v>60</v>
      </c>
      <c r="E8" s="58">
        <f>SUM(E9+E13+E29)</f>
        <v>250777.60000000001</v>
      </c>
      <c r="F8" s="58">
        <f>SUM(F9+F13+F29+F32)</f>
        <v>108623.43999999999</v>
      </c>
      <c r="G8" s="166">
        <f>SUM(F8*100/E8)</f>
        <v>43.314650112290721</v>
      </c>
      <c r="H8" s="52"/>
      <c r="I8" s="52"/>
      <c r="J8" s="52"/>
      <c r="K8" s="52"/>
      <c r="L8" s="52"/>
    </row>
    <row r="9" spans="1:12" s="49" customFormat="1" ht="22.5" customHeight="1" x14ac:dyDescent="0.25">
      <c r="B9" s="236">
        <v>31</v>
      </c>
      <c r="C9" s="237"/>
      <c r="D9" s="59" t="s">
        <v>9</v>
      </c>
      <c r="E9" s="60">
        <v>183100</v>
      </c>
      <c r="F9" s="60">
        <f>SUM(F10:F12)</f>
        <v>79095.87</v>
      </c>
      <c r="G9" s="167">
        <f>SUM(F9*100/E9)</f>
        <v>43.198181321682142</v>
      </c>
      <c r="H9" s="52"/>
      <c r="I9" s="52"/>
      <c r="J9" s="52"/>
      <c r="K9" s="52"/>
      <c r="L9" s="52"/>
    </row>
    <row r="10" spans="1:12" s="49" customFormat="1" ht="20.100000000000001" customHeight="1" x14ac:dyDescent="0.25">
      <c r="B10" s="168"/>
      <c r="C10" s="9">
        <v>3111</v>
      </c>
      <c r="D10" s="109" t="s">
        <v>79</v>
      </c>
      <c r="E10" s="157"/>
      <c r="F10" s="157">
        <v>67893.429999999993</v>
      </c>
      <c r="G10" s="169"/>
      <c r="H10" s="52"/>
      <c r="I10" s="52"/>
      <c r="J10" s="52"/>
      <c r="K10" s="52"/>
      <c r="L10" s="52"/>
    </row>
    <row r="11" spans="1:12" s="49" customFormat="1" ht="20.100000000000001" customHeight="1" x14ac:dyDescent="0.25">
      <c r="B11" s="168"/>
      <c r="C11" s="109">
        <v>3121</v>
      </c>
      <c r="D11" s="108" t="s">
        <v>80</v>
      </c>
      <c r="E11" s="157"/>
      <c r="F11" s="157">
        <v>0</v>
      </c>
      <c r="G11" s="169"/>
      <c r="H11" s="52"/>
      <c r="I11" s="52"/>
      <c r="J11" s="52"/>
      <c r="K11" s="52"/>
      <c r="L11" s="52"/>
    </row>
    <row r="12" spans="1:12" s="49" customFormat="1" ht="20.100000000000001" customHeight="1" x14ac:dyDescent="0.25">
      <c r="B12" s="168"/>
      <c r="C12" s="109">
        <v>3132</v>
      </c>
      <c r="D12" s="108" t="s">
        <v>82</v>
      </c>
      <c r="E12" s="157"/>
      <c r="F12" s="157">
        <v>11202.44</v>
      </c>
      <c r="G12" s="169"/>
      <c r="H12" s="52"/>
      <c r="I12" s="52"/>
      <c r="J12" s="52"/>
      <c r="K12" s="52"/>
      <c r="L12" s="52"/>
    </row>
    <row r="13" spans="1:12" s="49" customFormat="1" ht="21.75" customHeight="1" x14ac:dyDescent="0.25">
      <c r="A13" s="61"/>
      <c r="B13" s="236">
        <v>32</v>
      </c>
      <c r="C13" s="237"/>
      <c r="D13" s="62" t="s">
        <v>16</v>
      </c>
      <c r="E13" s="60">
        <v>67427.600000000006</v>
      </c>
      <c r="F13" s="60">
        <f>SUM(F14:F28)</f>
        <v>29378.149999999998</v>
      </c>
      <c r="G13" s="167">
        <f>SUM(F13*100/E13)</f>
        <v>43.569917956445131</v>
      </c>
      <c r="H13" s="52"/>
      <c r="I13" s="52"/>
      <c r="J13" s="52"/>
      <c r="K13" s="52"/>
      <c r="L13" s="52"/>
    </row>
    <row r="14" spans="1:12" s="49" customFormat="1" ht="20.100000000000001" customHeight="1" x14ac:dyDescent="0.2">
      <c r="B14" s="170"/>
      <c r="C14" s="110">
        <v>3211</v>
      </c>
      <c r="D14" s="158" t="s">
        <v>84</v>
      </c>
      <c r="E14" s="157"/>
      <c r="F14" s="157">
        <v>487.93</v>
      </c>
      <c r="G14" s="169"/>
      <c r="J14" s="52"/>
      <c r="K14" s="52"/>
      <c r="L14" s="52"/>
    </row>
    <row r="15" spans="1:12" s="49" customFormat="1" ht="27" customHeight="1" x14ac:dyDescent="0.2">
      <c r="B15" s="171"/>
      <c r="C15" s="112">
        <v>3212</v>
      </c>
      <c r="D15" s="159" t="s">
        <v>85</v>
      </c>
      <c r="E15" s="157"/>
      <c r="F15" s="157">
        <v>1369.46</v>
      </c>
      <c r="G15" s="169"/>
      <c r="I15" s="52"/>
      <c r="J15" s="52"/>
      <c r="K15" s="52"/>
      <c r="L15" s="52"/>
    </row>
    <row r="16" spans="1:12" s="49" customFormat="1" ht="20.100000000000001" customHeight="1" x14ac:dyDescent="0.2">
      <c r="B16" s="171"/>
      <c r="C16" s="112">
        <v>3213</v>
      </c>
      <c r="D16" s="159" t="s">
        <v>86</v>
      </c>
      <c r="E16" s="157"/>
      <c r="F16" s="157">
        <v>126.5</v>
      </c>
      <c r="G16" s="169"/>
      <c r="I16" s="52"/>
      <c r="J16" s="52"/>
      <c r="K16" s="52"/>
      <c r="L16" s="52"/>
    </row>
    <row r="17" spans="1:10" s="49" customFormat="1" ht="20.100000000000001" customHeight="1" x14ac:dyDescent="0.2">
      <c r="B17" s="171"/>
      <c r="C17" s="112">
        <v>3221</v>
      </c>
      <c r="D17" s="159" t="s">
        <v>121</v>
      </c>
      <c r="E17" s="157"/>
      <c r="F17" s="157">
        <v>1162.48</v>
      </c>
      <c r="G17" s="169"/>
      <c r="H17" s="179"/>
      <c r="I17" s="52"/>
      <c r="J17" s="52"/>
    </row>
    <row r="18" spans="1:10" s="49" customFormat="1" ht="20.100000000000001" customHeight="1" x14ac:dyDescent="0.2">
      <c r="B18" s="171"/>
      <c r="C18" s="112">
        <v>3222</v>
      </c>
      <c r="D18" s="159" t="s">
        <v>90</v>
      </c>
      <c r="E18" s="157"/>
      <c r="F18" s="157">
        <v>22005.35</v>
      </c>
      <c r="G18" s="169"/>
      <c r="H18" s="179"/>
      <c r="I18" s="52"/>
      <c r="J18" s="52"/>
    </row>
    <row r="19" spans="1:10" s="49" customFormat="1" ht="20.100000000000001" customHeight="1" x14ac:dyDescent="0.2">
      <c r="B19" s="171"/>
      <c r="C19" s="112">
        <v>3231</v>
      </c>
      <c r="D19" s="159" t="s">
        <v>92</v>
      </c>
      <c r="E19" s="157"/>
      <c r="F19" s="157">
        <v>128.66999999999999</v>
      </c>
      <c r="G19" s="169"/>
      <c r="H19" s="179"/>
      <c r="I19" s="52"/>
      <c r="J19" s="52"/>
    </row>
    <row r="20" spans="1:10" s="49" customFormat="1" ht="20.100000000000001" customHeight="1" x14ac:dyDescent="0.2">
      <c r="B20" s="171"/>
      <c r="C20" s="112">
        <v>3233</v>
      </c>
      <c r="D20" s="159" t="s">
        <v>94</v>
      </c>
      <c r="E20" s="157"/>
      <c r="F20" s="157">
        <v>28.2</v>
      </c>
      <c r="G20" s="169"/>
      <c r="H20" s="52"/>
      <c r="I20" s="52"/>
      <c r="J20" s="52"/>
    </row>
    <row r="21" spans="1:10" s="49" customFormat="1" ht="20.100000000000001" customHeight="1" x14ac:dyDescent="0.2">
      <c r="B21" s="171"/>
      <c r="C21" s="112">
        <v>3234</v>
      </c>
      <c r="D21" s="159" t="s">
        <v>95</v>
      </c>
      <c r="E21" s="157"/>
      <c r="F21" s="157">
        <v>315.41000000000003</v>
      </c>
      <c r="G21" s="169"/>
      <c r="H21" s="52"/>
      <c r="I21" s="52"/>
      <c r="J21" s="52"/>
    </row>
    <row r="22" spans="1:10" s="49" customFormat="1" ht="20.100000000000001" customHeight="1" x14ac:dyDescent="0.2">
      <c r="B22" s="171"/>
      <c r="C22" s="112">
        <v>3236</v>
      </c>
      <c r="D22" s="159" t="s">
        <v>96</v>
      </c>
      <c r="E22" s="157"/>
      <c r="F22" s="157">
        <v>1515</v>
      </c>
      <c r="G22" s="169"/>
      <c r="H22" s="52"/>
      <c r="I22" s="52"/>
      <c r="J22" s="52"/>
    </row>
    <row r="23" spans="1:10" s="49" customFormat="1" ht="20.100000000000001" customHeight="1" x14ac:dyDescent="0.2">
      <c r="B23" s="171"/>
      <c r="C23" s="112">
        <v>3237</v>
      </c>
      <c r="D23" s="159" t="s">
        <v>97</v>
      </c>
      <c r="E23" s="157"/>
      <c r="F23" s="157">
        <v>1125</v>
      </c>
      <c r="G23" s="169"/>
      <c r="H23" s="52"/>
      <c r="I23" s="52"/>
      <c r="J23" s="52"/>
    </row>
    <row r="24" spans="1:10" s="49" customFormat="1" ht="20.100000000000001" customHeight="1" x14ac:dyDescent="0.2">
      <c r="B24" s="172"/>
      <c r="C24" s="112">
        <v>3238</v>
      </c>
      <c r="D24" s="159" t="s">
        <v>98</v>
      </c>
      <c r="E24" s="157"/>
      <c r="F24" s="157">
        <v>432.54</v>
      </c>
      <c r="G24" s="169"/>
      <c r="H24" s="52"/>
      <c r="I24" s="52"/>
      <c r="J24" s="52"/>
    </row>
    <row r="25" spans="1:10" s="49" customFormat="1" ht="20.100000000000001" customHeight="1" x14ac:dyDescent="0.2">
      <c r="B25" s="172"/>
      <c r="C25" s="112">
        <v>3239</v>
      </c>
      <c r="D25" s="159" t="s">
        <v>99</v>
      </c>
      <c r="E25" s="157"/>
      <c r="F25" s="157">
        <v>402.5</v>
      </c>
      <c r="G25" s="169"/>
      <c r="H25" s="52"/>
      <c r="I25" s="52"/>
      <c r="J25" s="52"/>
    </row>
    <row r="26" spans="1:10" s="49" customFormat="1" ht="20.100000000000001" customHeight="1" x14ac:dyDescent="0.2">
      <c r="B26" s="168"/>
      <c r="C26" s="112">
        <v>3293</v>
      </c>
      <c r="D26" s="159" t="s">
        <v>101</v>
      </c>
      <c r="E26" s="157"/>
      <c r="F26" s="157">
        <v>229.11</v>
      </c>
      <c r="G26" s="169"/>
      <c r="H26" s="52"/>
      <c r="I26" s="52"/>
      <c r="J26" s="52"/>
    </row>
    <row r="27" spans="1:10" s="49" customFormat="1" ht="20.100000000000001" customHeight="1" x14ac:dyDescent="0.2">
      <c r="B27" s="168"/>
      <c r="C27" s="114">
        <v>3294</v>
      </c>
      <c r="D27" s="160" t="s">
        <v>118</v>
      </c>
      <c r="E27" s="157"/>
      <c r="F27" s="157">
        <v>30</v>
      </c>
      <c r="G27" s="169"/>
      <c r="H27" s="52"/>
      <c r="I27" s="52"/>
      <c r="J27" s="52"/>
    </row>
    <row r="28" spans="1:10" s="49" customFormat="1" ht="20.100000000000001" customHeight="1" x14ac:dyDescent="0.2">
      <c r="B28" s="168"/>
      <c r="C28" s="112">
        <v>3299</v>
      </c>
      <c r="D28" s="159" t="s">
        <v>100</v>
      </c>
      <c r="E28" s="157"/>
      <c r="F28" s="157">
        <v>20</v>
      </c>
      <c r="G28" s="169"/>
      <c r="H28" s="52"/>
      <c r="I28" s="52"/>
      <c r="J28" s="52"/>
    </row>
    <row r="29" spans="1:10" s="49" customFormat="1" ht="21" customHeight="1" x14ac:dyDescent="0.25">
      <c r="A29" s="61"/>
      <c r="B29" s="238">
        <v>34</v>
      </c>
      <c r="C29" s="239"/>
      <c r="D29" s="63" t="s">
        <v>52</v>
      </c>
      <c r="E29" s="60">
        <v>250</v>
      </c>
      <c r="F29" s="60">
        <f>SUM(F30)</f>
        <v>149.41999999999999</v>
      </c>
      <c r="G29" s="167">
        <f>SUM(F29*100/E29)</f>
        <v>59.767999999999994</v>
      </c>
      <c r="H29" s="52"/>
      <c r="I29" s="52"/>
      <c r="J29" s="52"/>
    </row>
    <row r="30" spans="1:10" s="49" customFormat="1" ht="20.100000000000001" customHeight="1" x14ac:dyDescent="0.25">
      <c r="B30" s="168"/>
      <c r="C30" s="116">
        <v>3431</v>
      </c>
      <c r="D30" s="108" t="s">
        <v>103</v>
      </c>
      <c r="E30" s="157"/>
      <c r="F30" s="157">
        <v>149.41999999999999</v>
      </c>
      <c r="G30" s="169"/>
      <c r="H30" s="52"/>
      <c r="I30" s="52"/>
      <c r="J30" s="52"/>
    </row>
    <row r="31" spans="1:10" s="49" customFormat="1" ht="20.100000000000001" customHeight="1" x14ac:dyDescent="0.2">
      <c r="B31" s="178"/>
      <c r="C31" s="112">
        <v>3221</v>
      </c>
      <c r="D31" s="159" t="s">
        <v>89</v>
      </c>
      <c r="E31" s="157"/>
      <c r="F31" s="157">
        <v>0</v>
      </c>
      <c r="G31" s="177"/>
    </row>
    <row r="32" spans="1:10" s="49" customFormat="1" ht="20.100000000000001" customHeight="1" x14ac:dyDescent="0.25">
      <c r="B32" s="232" t="s">
        <v>61</v>
      </c>
      <c r="C32" s="233"/>
      <c r="D32" s="55" t="s">
        <v>62</v>
      </c>
      <c r="E32" s="56">
        <f t="shared" ref="E32:F32" si="1">SUM(E33)</f>
        <v>2000</v>
      </c>
      <c r="F32" s="56">
        <f t="shared" si="1"/>
        <v>0</v>
      </c>
      <c r="G32" s="165">
        <f>SUM(F32*100/E32)</f>
        <v>0</v>
      </c>
    </row>
    <row r="33" spans="2:9" s="49" customFormat="1" ht="20.100000000000001" customHeight="1" x14ac:dyDescent="0.25">
      <c r="B33" s="230">
        <v>11</v>
      </c>
      <c r="C33" s="231"/>
      <c r="D33" s="57" t="s">
        <v>60</v>
      </c>
      <c r="E33" s="58">
        <f t="shared" ref="E33:F33" si="2">SUM(E34)</f>
        <v>2000</v>
      </c>
      <c r="F33" s="58">
        <f t="shared" si="2"/>
        <v>0</v>
      </c>
      <c r="G33" s="166">
        <f>SUM(F33*100/E33)</f>
        <v>0</v>
      </c>
    </row>
    <row r="34" spans="2:9" s="49" customFormat="1" ht="29.25" customHeight="1" x14ac:dyDescent="0.25">
      <c r="B34" s="68">
        <v>42</v>
      </c>
      <c r="C34" s="64"/>
      <c r="D34" s="63" t="s">
        <v>23</v>
      </c>
      <c r="E34" s="60">
        <v>2000</v>
      </c>
      <c r="F34" s="60">
        <f>SUM(F35:F35)</f>
        <v>0</v>
      </c>
      <c r="G34" s="167">
        <f>SUM(F34*100/E34)</f>
        <v>0</v>
      </c>
    </row>
    <row r="35" spans="2:9" s="49" customFormat="1" ht="24" customHeight="1" x14ac:dyDescent="0.25">
      <c r="B35" s="168"/>
      <c r="C35" s="116">
        <v>4221</v>
      </c>
      <c r="D35" s="108" t="s">
        <v>105</v>
      </c>
      <c r="E35" s="157"/>
      <c r="F35" s="157">
        <v>0</v>
      </c>
      <c r="G35" s="169"/>
    </row>
    <row r="36" spans="2:9" s="49" customFormat="1" ht="25.5" customHeight="1" x14ac:dyDescent="0.25">
      <c r="B36" s="232" t="s">
        <v>63</v>
      </c>
      <c r="C36" s="233"/>
      <c r="D36" s="55" t="s">
        <v>64</v>
      </c>
      <c r="E36" s="56">
        <f t="shared" ref="E36:F37" si="3">SUM(E37)</f>
        <v>848</v>
      </c>
      <c r="F36" s="56">
        <f>SUM(F37)</f>
        <v>0</v>
      </c>
      <c r="G36" s="165">
        <f>SUM(F36*100/E36)</f>
        <v>0</v>
      </c>
    </row>
    <row r="37" spans="2:9" s="49" customFormat="1" ht="20.100000000000001" customHeight="1" x14ac:dyDescent="0.25">
      <c r="B37" s="234">
        <v>51</v>
      </c>
      <c r="C37" s="235"/>
      <c r="D37" s="66" t="s">
        <v>65</v>
      </c>
      <c r="E37" s="58">
        <f t="shared" si="3"/>
        <v>848</v>
      </c>
      <c r="F37" s="58">
        <f t="shared" si="3"/>
        <v>0</v>
      </c>
      <c r="G37" s="166">
        <f>SUM(F37*100/E37)</f>
        <v>0</v>
      </c>
    </row>
    <row r="38" spans="2:9" s="49" customFormat="1" ht="20.100000000000001" customHeight="1" x14ac:dyDescent="0.25">
      <c r="B38" s="236">
        <v>32</v>
      </c>
      <c r="C38" s="237"/>
      <c r="D38" s="62" t="s">
        <v>16</v>
      </c>
      <c r="E38" s="60">
        <v>848</v>
      </c>
      <c r="F38" s="60">
        <f>SUM(F39)</f>
        <v>0</v>
      </c>
      <c r="G38" s="167">
        <f>SUM(F38*100/E38)</f>
        <v>0</v>
      </c>
    </row>
    <row r="39" spans="2:9" s="49" customFormat="1" ht="20.100000000000001" customHeight="1" x14ac:dyDescent="0.2">
      <c r="B39" s="168"/>
      <c r="C39" s="112">
        <v>3221</v>
      </c>
      <c r="D39" s="159" t="s">
        <v>89</v>
      </c>
      <c r="E39" s="65"/>
      <c r="F39" s="65">
        <v>0</v>
      </c>
      <c r="G39" s="169"/>
    </row>
    <row r="40" spans="2:9" s="49" customFormat="1" ht="20.100000000000001" customHeight="1" x14ac:dyDescent="0.25">
      <c r="B40" s="232" t="s">
        <v>59</v>
      </c>
      <c r="C40" s="233"/>
      <c r="D40" s="55" t="s">
        <v>66</v>
      </c>
      <c r="E40" s="56">
        <f>SUM(E41)</f>
        <v>374.4</v>
      </c>
      <c r="F40" s="56">
        <f>SUM(F41)</f>
        <v>0</v>
      </c>
      <c r="G40" s="165">
        <f>SUM(F40*100/E40)</f>
        <v>0</v>
      </c>
      <c r="I40" s="52"/>
    </row>
    <row r="41" spans="2:9" s="49" customFormat="1" ht="20.100000000000001" customHeight="1" x14ac:dyDescent="0.25">
      <c r="B41" s="234">
        <v>51</v>
      </c>
      <c r="C41" s="235"/>
      <c r="D41" s="66" t="s">
        <v>65</v>
      </c>
      <c r="E41" s="58">
        <f t="shared" ref="E41:F41" si="4">SUM(+E42)</f>
        <v>374.4</v>
      </c>
      <c r="F41" s="58">
        <f t="shared" si="4"/>
        <v>0</v>
      </c>
      <c r="G41" s="166">
        <f>SUM(F41*100/E41)</f>
        <v>0</v>
      </c>
    </row>
    <row r="42" spans="2:9" s="49" customFormat="1" ht="20.100000000000001" customHeight="1" x14ac:dyDescent="0.25">
      <c r="B42" s="236">
        <v>32</v>
      </c>
      <c r="C42" s="237"/>
      <c r="D42" s="62" t="s">
        <v>16</v>
      </c>
      <c r="E42" s="60">
        <v>374.4</v>
      </c>
      <c r="F42" s="60">
        <f>SUM(F43)</f>
        <v>0</v>
      </c>
      <c r="G42" s="167">
        <f>SUM(F42*100/E42)</f>
        <v>0</v>
      </c>
    </row>
    <row r="43" spans="2:9" s="49" customFormat="1" ht="20.100000000000001" customHeight="1" thickBot="1" x14ac:dyDescent="0.25">
      <c r="B43" s="182"/>
      <c r="C43" s="183">
        <v>3221</v>
      </c>
      <c r="D43" s="184" t="s">
        <v>89</v>
      </c>
      <c r="E43" s="185"/>
      <c r="F43" s="185">
        <v>0</v>
      </c>
      <c r="G43" s="186"/>
    </row>
  </sheetData>
  <mergeCells count="18">
    <mergeCell ref="B41:C41"/>
    <mergeCell ref="B42:C42"/>
    <mergeCell ref="B40:C40"/>
    <mergeCell ref="B33:C33"/>
    <mergeCell ref="B36:C36"/>
    <mergeCell ref="B37:C37"/>
    <mergeCell ref="B38:C38"/>
    <mergeCell ref="B7:C7"/>
    <mergeCell ref="B8:C8"/>
    <mergeCell ref="B9:C9"/>
    <mergeCell ref="B13:C13"/>
    <mergeCell ref="B29:C29"/>
    <mergeCell ref="B32:C32"/>
    <mergeCell ref="C2:G2"/>
    <mergeCell ref="B3:D3"/>
    <mergeCell ref="B4:D4"/>
    <mergeCell ref="B5:C5"/>
    <mergeCell ref="B6:C6"/>
  </mergeCells>
  <pageMargins left="0.49" right="0.70866141732283472" top="0.26" bottom="0.16" header="0.25" footer="0.16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Programska klasifikacija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BISERKA GALEŠIĆ</cp:lastModifiedBy>
  <cp:lastPrinted>2025-07-06T11:22:37Z</cp:lastPrinted>
  <dcterms:created xsi:type="dcterms:W3CDTF">2022-08-12T12:51:27Z</dcterms:created>
  <dcterms:modified xsi:type="dcterms:W3CDTF">2025-07-06T11:22:43Z</dcterms:modified>
</cp:coreProperties>
</file>